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3"/>
  </bookViews>
  <sheets>
    <sheet name="субвенция" sheetId="1" r:id="rId1"/>
    <sheet name="исполнит." sheetId="2" r:id="rId2"/>
    <sheet name="субсидия" sheetId="3" r:id="rId3"/>
    <sheet name="мун.бюдж." sheetId="4" r:id="rId4"/>
    <sheet name="по ух" sheetId="5" r:id="rId5"/>
  </sheets>
  <definedNames/>
  <calcPr fullCalcOnLoad="1" fullPrecision="0"/>
</workbook>
</file>

<file path=xl/sharedStrings.xml><?xml version="1.0" encoding="utf-8"?>
<sst xmlns="http://schemas.openxmlformats.org/spreadsheetml/2006/main" count="568" uniqueCount="173">
  <si>
    <t>м3</t>
  </si>
  <si>
    <t>Рогожникова Л.А.</t>
  </si>
  <si>
    <t xml:space="preserve">        (наименование организации )</t>
  </si>
  <si>
    <t>(сумма ,руб.)</t>
  </si>
  <si>
    <t xml:space="preserve">№ </t>
  </si>
  <si>
    <t xml:space="preserve">Наименование </t>
  </si>
  <si>
    <t>Единица</t>
  </si>
  <si>
    <t>Количество</t>
  </si>
  <si>
    <t>Тариф</t>
  </si>
  <si>
    <t>Сумма</t>
  </si>
  <si>
    <t>п/п</t>
  </si>
  <si>
    <t>расходов</t>
  </si>
  <si>
    <t>измерения</t>
  </si>
  <si>
    <t>потребления</t>
  </si>
  <si>
    <t>(стоимость</t>
  </si>
  <si>
    <t>руб.</t>
  </si>
  <si>
    <t>направленных</t>
  </si>
  <si>
    <t>в год</t>
  </si>
  <si>
    <t>за единицу</t>
  </si>
  <si>
    <t>измерения),</t>
  </si>
  <si>
    <t>Оплата</t>
  </si>
  <si>
    <t>электроэнергии</t>
  </si>
  <si>
    <t>Итого</t>
  </si>
  <si>
    <t xml:space="preserve">    детский сад комбинированного вида "Сказка" г.Советска Кировской области</t>
  </si>
  <si>
    <t>Руководитель</t>
  </si>
  <si>
    <t>М.П.</t>
  </si>
  <si>
    <t>Руководитель планово-</t>
  </si>
  <si>
    <r>
      <t xml:space="preserve">финансовой службы  </t>
    </r>
    <r>
      <rPr>
        <sz val="8"/>
        <rFont val="Arial Cyr"/>
        <family val="0"/>
      </rPr>
      <t>ведущий экономист</t>
    </r>
  </si>
  <si>
    <t xml:space="preserve">           Муниципальное казенное дошкольное образовательное учреждение</t>
  </si>
  <si>
    <t xml:space="preserve">                                     (наименование организации )</t>
  </si>
  <si>
    <t xml:space="preserve">Количество </t>
  </si>
  <si>
    <t>кол-во</t>
  </si>
  <si>
    <t>Х</t>
  </si>
  <si>
    <t>Стоимость</t>
  </si>
  <si>
    <t>платежей</t>
  </si>
  <si>
    <t>куб.м</t>
  </si>
  <si>
    <t>услуги</t>
  </si>
  <si>
    <t>месяцев</t>
  </si>
  <si>
    <t>в месяц</t>
  </si>
  <si>
    <t>Пени</t>
  </si>
  <si>
    <t>Средняя</t>
  </si>
  <si>
    <t>шт.</t>
  </si>
  <si>
    <t>стоимость</t>
  </si>
  <si>
    <t>измерения,</t>
  </si>
  <si>
    <t>количество</t>
  </si>
  <si>
    <t>человек</t>
  </si>
  <si>
    <t>дней в году</t>
  </si>
  <si>
    <t>питания в</t>
  </si>
  <si>
    <t>посещаемости</t>
  </si>
  <si>
    <t>день</t>
  </si>
  <si>
    <t>льготники:</t>
  </si>
  <si>
    <t>дошкольники:</t>
  </si>
  <si>
    <t xml:space="preserve">% </t>
  </si>
  <si>
    <t>Панфилова Е.Е.</t>
  </si>
  <si>
    <t>Панфилова Е.Е</t>
  </si>
  <si>
    <t>игрушки</t>
  </si>
  <si>
    <t>Итого по виду расходов 111</t>
  </si>
  <si>
    <t>Сумма в месяц</t>
  </si>
  <si>
    <t>(согласно</t>
  </si>
  <si>
    <t>штатному</t>
  </si>
  <si>
    <t>расписанию)</t>
  </si>
  <si>
    <t>Оплата по окладам (должностным окладам), ставкам заработной платы</t>
  </si>
  <si>
    <t>Компенсационные выплаты</t>
  </si>
  <si>
    <t>Стимулирующие выплаты</t>
  </si>
  <si>
    <t>№  п/п</t>
  </si>
  <si>
    <t>Заработная плата</t>
  </si>
  <si>
    <t>Размер начислений на выплаты по оплате труда</t>
  </si>
  <si>
    <t>Сумма, руб.</t>
  </si>
  <si>
    <t>Итого по виду расходов 244</t>
  </si>
  <si>
    <t>Итого по виду расходов 851</t>
  </si>
  <si>
    <t>квт/час</t>
  </si>
  <si>
    <t>налог на имущество</t>
  </si>
  <si>
    <t>Итого по виду расходов 119</t>
  </si>
  <si>
    <t>(КОСГУ 213)</t>
  </si>
  <si>
    <t>(КОСГУ 211)</t>
  </si>
  <si>
    <t>резерв</t>
  </si>
  <si>
    <t>штатное</t>
  </si>
  <si>
    <t>всего</t>
  </si>
  <si>
    <t>1. Расчет по виду расходов 111 "Фонд оплаты труда учреждений"</t>
  </si>
  <si>
    <t>2.Расчет по виду расходов 119 "Взносы по обязательному социальному страхованию на выплаты по оплате труда работников и иные выплаты работникам учреждений</t>
  </si>
  <si>
    <t>4. Расчет по виду расходов 851 "Уплата налога на имущество организаций и земельного налога"</t>
  </si>
  <si>
    <t>Итого по виду расходов 831</t>
  </si>
  <si>
    <t xml:space="preserve"> (должность)                            (подпись)        (расшифровка подписи)</t>
  </si>
  <si>
    <t>поверка весов</t>
  </si>
  <si>
    <t>Итого по виду расходов 853</t>
  </si>
  <si>
    <t>итого</t>
  </si>
  <si>
    <t>водоснабжения и</t>
  </si>
  <si>
    <t>водоотведения</t>
  </si>
  <si>
    <t>КОСГУ 226 "Прочие работы, услуги"</t>
  </si>
  <si>
    <t>КОСГУ 211 "Заработная плата"</t>
  </si>
  <si>
    <t>КОСГУ 213 "Начисления на выплаты по оплате труда"</t>
  </si>
  <si>
    <t>"Коммунальные услуги" в т.ч.</t>
  </si>
  <si>
    <t>5. Расчет по виду расходов 851 "Уплата налога на имущество организаций и земельного налога"</t>
  </si>
  <si>
    <t>КОСГУ 221 "Услуги связи"</t>
  </si>
  <si>
    <t>КОСГУ 225 "Работы, услуги по содержанию имущества"</t>
  </si>
  <si>
    <t>247 раб.дней - 21 раб.день(закрываются на летний период) = 226</t>
  </si>
  <si>
    <t>(уполномоченное лицо)  заведующий</t>
  </si>
  <si>
    <t xml:space="preserve">  (должность)                            (подпись)                           (расшифровка подписи)</t>
  </si>
  <si>
    <t xml:space="preserve">   (должность)                            (подпись)                           (расшифровка подписи)</t>
  </si>
  <si>
    <t xml:space="preserve"> (должность)                            (подпись)                          (расшифровка подписи)</t>
  </si>
  <si>
    <t>(должность)                            (подпись)                         (расшифровка подписи)</t>
  </si>
  <si>
    <t xml:space="preserve">   (должность)                            (подпись)             (расшифровка подписи)</t>
  </si>
  <si>
    <t>Заработная плата в т.ч.</t>
  </si>
  <si>
    <t>КОСГУ 211 86</t>
  </si>
  <si>
    <t>КОСГУ 211 87</t>
  </si>
  <si>
    <t>КОСГУ 266 "Социальные пособия и компенсации персоналу в денежной форме"</t>
  </si>
  <si>
    <t xml:space="preserve"> 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</si>
  <si>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КОСГУ 266 86</t>
  </si>
  <si>
    <t>КОСГУ 213 86</t>
  </si>
  <si>
    <t>КОСГУ 213 87</t>
  </si>
  <si>
    <t>3. Расчет по виду расходов 244 "Прочая закупка товаров, работ и услуг "</t>
  </si>
  <si>
    <t>КОСГУ 310 88</t>
  </si>
  <si>
    <t>КОСГУ 310 "Увеличение стоимости основных средств"</t>
  </si>
  <si>
    <t xml:space="preserve"> "Начисления на выплаты по оплате труда" в т.ч.</t>
  </si>
  <si>
    <t>методическая лит-ра</t>
  </si>
  <si>
    <t>компьютер</t>
  </si>
  <si>
    <t>КОСГУ 346 "Увеличение стоимости прочих оборотных запасов(материалов)"</t>
  </si>
  <si>
    <t>КОСГУ 349 "Увеличение стоимости прочих материальных запасов однократного применения"</t>
  </si>
  <si>
    <t>"9" января 2019 г.</t>
  </si>
  <si>
    <t>КОСГУ 346 88</t>
  </si>
  <si>
    <t>КОСГУ 349 88</t>
  </si>
  <si>
    <t>(КОСГУ 310,346,349)</t>
  </si>
  <si>
    <t xml:space="preserve">           Расчеты плановых сметных показателей на 2019 год</t>
  </si>
  <si>
    <t>1.Расчет по виду расходов 831"Исполнение судебных актов Российской Федерации и мировых соглашений по возмещению причиненного вреда"</t>
  </si>
  <si>
    <t>(КОСГУ 296)</t>
  </si>
  <si>
    <t>КОСГУ 296 "Иные выплаты текущего характера физическим лицам"</t>
  </si>
  <si>
    <t xml:space="preserve">судебные издержки </t>
  </si>
  <si>
    <t>(КОСГУ 223)</t>
  </si>
  <si>
    <t>КОСГУ 223 03</t>
  </si>
  <si>
    <t>КОСГУ 223 05</t>
  </si>
  <si>
    <t>оплата твердого и печного топлива</t>
  </si>
  <si>
    <t>(КОСГУ 291)</t>
  </si>
  <si>
    <t>КОСГУ 291 "Налоги, пошлины и сборы"</t>
  </si>
  <si>
    <t xml:space="preserve">КОСГУ 291 89 </t>
  </si>
  <si>
    <t>КОСГУ 223 04</t>
  </si>
  <si>
    <t>4. Расчет по виду расходов 244 "Прочая закупка товаров, работ и услуг "</t>
  </si>
  <si>
    <t>Услуги связи</t>
  </si>
  <si>
    <t>по исполнит.листам(дератизация)</t>
  </si>
  <si>
    <t>по исполнит.листам (пожар.сигнализ.)</t>
  </si>
  <si>
    <t xml:space="preserve"> медицинский осмотр</t>
  </si>
  <si>
    <t>по исполнит.листам(медиц.осмотр)</t>
  </si>
  <si>
    <t>по исполнит.листам(составление сметн.документации)</t>
  </si>
  <si>
    <t>КОСГУ 342 08 "Увеличение стоимости продуктов питания"</t>
  </si>
  <si>
    <t>(КОСГУ 221,225,226,342)</t>
  </si>
  <si>
    <t>Итого по виду расходов 852</t>
  </si>
  <si>
    <t>госпошлина на лицензирование медиц.деятельности</t>
  </si>
  <si>
    <t>6. Расчет по виду расходов  852 "Уплата прочих налогов, сборов "</t>
  </si>
  <si>
    <t>(КОСГУ 292)</t>
  </si>
  <si>
    <r>
      <t>КОСГУ 292 "</t>
    </r>
    <r>
      <rPr>
        <sz val="9"/>
        <rFont val="Arial Cyr"/>
        <family val="0"/>
      </rPr>
      <t>Штрафы за нарушение законодательства о налогах и сборах, законодательства о страховых взносах</t>
    </r>
    <r>
      <rPr>
        <sz val="10"/>
        <rFont val="Arial Cyr"/>
        <family val="0"/>
      </rPr>
      <t>"</t>
    </r>
  </si>
  <si>
    <t>7. Расчет по виду расходов 853 "Уплата иных  платежей"</t>
  </si>
  <si>
    <t>Б</t>
  </si>
  <si>
    <t>В</t>
  </si>
  <si>
    <t>по исполнит.листам(обучение)</t>
  </si>
  <si>
    <t>по исполнит.листам (охрана)</t>
  </si>
  <si>
    <t>охрана имущества</t>
  </si>
  <si>
    <t>технич.обслуж.АУПС</t>
  </si>
  <si>
    <t>подарочная продукция</t>
  </si>
  <si>
    <t>1.Расчет по виду расходов 112 "Иные выплаты персоналу учреждений, за исключением фонда оплаты труда "</t>
  </si>
  <si>
    <t>Итого по виду расходов 112</t>
  </si>
  <si>
    <t>(КОСГУ 266)</t>
  </si>
  <si>
    <t>КОСГУ 266 "Социальные пособия и компенсации персоналу в денежной форме "</t>
  </si>
  <si>
    <t>Размер</t>
  </si>
  <si>
    <t>работников,</t>
  </si>
  <si>
    <t>компенсации</t>
  </si>
  <si>
    <t>мес-цев</t>
  </si>
  <si>
    <t>использующих</t>
  </si>
  <si>
    <t>(пособия)</t>
  </si>
  <si>
    <t>право на</t>
  </si>
  <si>
    <t>компенсацию</t>
  </si>
  <si>
    <t>(пособие)</t>
  </si>
  <si>
    <t>компенсация по уходу</t>
  </si>
  <si>
    <t>паразитологические исследования</t>
  </si>
  <si>
    <t>технич.обслуж-е тревожной сигнализации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</si>
</sst>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  <numFmt numFmtId="168" formatCode="0.0%"/>
    <numFmt numFmtId="169" formatCode="0.000000"/>
    <numFmt numFmtId="170" formatCode="0.0000000"/>
    <numFmt numFmtId="171" formatCode="0.00000000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36"/>
      <name val="Arial Cyr"/>
      <family val="0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theme="1"/>
      <name val="Arial"/>
      <family val="2"/>
    </font>
    <font>
      <sz val="9"/>
      <color rgb="FF7030A0"/>
      <name val="Arial Cyr"/>
      <family val="0"/>
    </font>
    <font>
      <sz val="10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Font="1" applyBorder="1" applyAlignment="1">
      <alignment/>
    </xf>
    <xf numFmtId="1" fontId="0" fillId="0" borderId="23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horizontal="center"/>
    </xf>
    <xf numFmtId="0" fontId="0" fillId="0" borderId="14" xfId="0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Alignment="1">
      <alignment/>
    </xf>
    <xf numFmtId="1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167" fontId="0" fillId="0" borderId="0" xfId="0" applyNumberFormat="1" applyAlignment="1">
      <alignment/>
    </xf>
    <xf numFmtId="167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1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14" xfId="0" applyNumberFormat="1" applyBorder="1" applyAlignment="1">
      <alignment horizontal="right"/>
    </xf>
    <xf numFmtId="0" fontId="6" fillId="0" borderId="0" xfId="0" applyFont="1" applyAlignment="1">
      <alignment/>
    </xf>
    <xf numFmtId="167" fontId="0" fillId="0" borderId="16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6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5" fillId="33" borderId="14" xfId="0" applyFont="1" applyFill="1" applyBorder="1" applyAlignment="1">
      <alignment horizontal="left" vertical="top" wrapText="1"/>
    </xf>
    <xf numFmtId="2" fontId="0" fillId="0" borderId="16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46" fillId="0" borderId="16" xfId="0" applyFont="1" applyBorder="1" applyAlignment="1">
      <alignment wrapText="1"/>
    </xf>
    <xf numFmtId="0" fontId="47" fillId="0" borderId="23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7" fillId="0" borderId="11" xfId="0" applyFont="1" applyBorder="1" applyAlignment="1">
      <alignment/>
    </xf>
    <xf numFmtId="0" fontId="0" fillId="0" borderId="11" xfId="0" applyFill="1" applyBorder="1" applyAlignment="1">
      <alignment horizontal="center" wrapText="1"/>
    </xf>
    <xf numFmtId="0" fontId="44" fillId="0" borderId="0" xfId="0" applyFont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79">
      <selection activeCell="A98" sqref="A98:F115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4.25390625" style="0" customWidth="1"/>
    <col min="4" max="4" width="14.875" style="0" customWidth="1"/>
    <col min="5" max="5" width="12.875" style="0" customWidth="1"/>
    <col min="6" max="6" width="17.125" style="0" customWidth="1"/>
    <col min="7" max="7" width="12.875" style="0" customWidth="1"/>
    <col min="8" max="8" width="10.375" style="0" customWidth="1"/>
    <col min="11" max="11" width="11.125" style="0" customWidth="1"/>
  </cols>
  <sheetData>
    <row r="1" spans="2:6" ht="12.75">
      <c r="B1" s="6" t="s">
        <v>122</v>
      </c>
      <c r="C1" s="4"/>
      <c r="D1" s="6"/>
      <c r="F1" s="6"/>
    </row>
    <row r="3" spans="1:6" ht="12.75">
      <c r="A3" s="5" t="s">
        <v>28</v>
      </c>
      <c r="C3" s="1"/>
      <c r="D3" s="1"/>
      <c r="E3" s="1"/>
      <c r="F3" s="1"/>
    </row>
    <row r="4" spans="1:6" ht="12.75">
      <c r="A4" s="5" t="s">
        <v>23</v>
      </c>
      <c r="C4" s="1"/>
      <c r="D4" s="1"/>
      <c r="E4" s="1"/>
      <c r="F4" s="1"/>
    </row>
    <row r="5" ht="12.75">
      <c r="B5" s="3" t="s">
        <v>29</v>
      </c>
    </row>
    <row r="6" ht="12.75">
      <c r="B6" s="3"/>
    </row>
    <row r="7" ht="12.75">
      <c r="B7" s="3"/>
    </row>
    <row r="9" ht="12.75">
      <c r="A9" s="6" t="s">
        <v>78</v>
      </c>
    </row>
    <row r="11" spans="1:4" ht="12.75">
      <c r="A11" t="s">
        <v>56</v>
      </c>
      <c r="D11" s="2">
        <f>E26+E40+E53</f>
        <v>3209100</v>
      </c>
    </row>
    <row r="12" spans="1:4" ht="12.75">
      <c r="A12" t="s">
        <v>74</v>
      </c>
      <c r="D12" s="7" t="s">
        <v>3</v>
      </c>
    </row>
    <row r="13" ht="12.75">
      <c r="D13" s="7"/>
    </row>
    <row r="14" spans="1:4" ht="12.75">
      <c r="A14" t="s">
        <v>102</v>
      </c>
      <c r="D14" s="7"/>
    </row>
    <row r="15" spans="1:5" ht="12.75">
      <c r="A15" t="s">
        <v>103</v>
      </c>
      <c r="B15" s="6"/>
      <c r="C15" s="6"/>
      <c r="D15" s="6"/>
      <c r="E15" s="6"/>
    </row>
    <row r="16" spans="1:5" ht="12.75">
      <c r="A16" s="8" t="s">
        <v>4</v>
      </c>
      <c r="B16" s="9" t="s">
        <v>5</v>
      </c>
      <c r="C16" s="49" t="s">
        <v>57</v>
      </c>
      <c r="D16" s="9" t="s">
        <v>31</v>
      </c>
      <c r="E16" s="9" t="s">
        <v>9</v>
      </c>
    </row>
    <row r="17" spans="1:5" ht="12.75">
      <c r="A17" s="12" t="s">
        <v>10</v>
      </c>
      <c r="B17" s="13" t="s">
        <v>11</v>
      </c>
      <c r="C17" s="50" t="s">
        <v>58</v>
      </c>
      <c r="D17" s="13" t="s">
        <v>37</v>
      </c>
      <c r="E17" s="13" t="s">
        <v>15</v>
      </c>
    </row>
    <row r="18" spans="1:5" ht="12.75">
      <c r="A18" s="12"/>
      <c r="B18" s="13"/>
      <c r="C18" s="50" t="s">
        <v>59</v>
      </c>
      <c r="D18" s="13"/>
      <c r="E18" s="13"/>
    </row>
    <row r="19" spans="1:5" ht="12.75">
      <c r="A19" s="12"/>
      <c r="B19" s="13"/>
      <c r="C19" s="50" t="s">
        <v>60</v>
      </c>
      <c r="D19" s="13"/>
      <c r="E19" s="13"/>
    </row>
    <row r="20" spans="1:5" ht="12.75">
      <c r="A20" s="12"/>
      <c r="B20" s="13"/>
      <c r="C20" s="14"/>
      <c r="D20" s="13"/>
      <c r="E20" s="13"/>
    </row>
    <row r="21" spans="1:5" ht="12.75">
      <c r="A21" s="12"/>
      <c r="B21" s="13"/>
      <c r="C21" s="14"/>
      <c r="D21" s="13"/>
      <c r="E21" s="13"/>
    </row>
    <row r="22" spans="1:10" ht="12.75">
      <c r="A22" s="9">
        <v>1</v>
      </c>
      <c r="B22" s="10">
        <v>2</v>
      </c>
      <c r="C22" s="8">
        <v>3</v>
      </c>
      <c r="D22" s="9">
        <v>4</v>
      </c>
      <c r="E22" s="9">
        <v>5</v>
      </c>
      <c r="H22" t="s">
        <v>76</v>
      </c>
      <c r="J22" t="s">
        <v>75</v>
      </c>
    </row>
    <row r="23" spans="1:10" ht="34.5" customHeight="1">
      <c r="A23" s="18">
        <v>1</v>
      </c>
      <c r="B23" s="51" t="s">
        <v>61</v>
      </c>
      <c r="C23" s="69">
        <f>H23+J23</f>
        <v>145687.12</v>
      </c>
      <c r="D23" s="95">
        <f>E23/C23</f>
        <v>12</v>
      </c>
      <c r="E23" s="47">
        <v>1754650</v>
      </c>
      <c r="H23">
        <v>132803.86</v>
      </c>
      <c r="I23" s="67">
        <f>H23/H26*100</f>
        <v>56.6</v>
      </c>
      <c r="J23">
        <f>J26*I23%</f>
        <v>12883.25804</v>
      </c>
    </row>
    <row r="24" spans="1:8" ht="15.75" customHeight="1">
      <c r="A24" s="18">
        <v>2</v>
      </c>
      <c r="B24" s="51" t="s">
        <v>62</v>
      </c>
      <c r="C24" s="47"/>
      <c r="D24" s="95"/>
      <c r="E24" s="47"/>
      <c r="H24">
        <v>0</v>
      </c>
    </row>
    <row r="25" spans="1:10" ht="16.5" customHeight="1">
      <c r="A25" s="34">
        <v>3</v>
      </c>
      <c r="B25" s="51" t="s">
        <v>63</v>
      </c>
      <c r="C25" s="69">
        <f>H25+J25</f>
        <v>111874.82</v>
      </c>
      <c r="D25" s="95">
        <f>E25/C25</f>
        <v>12</v>
      </c>
      <c r="E25" s="47">
        <f>E26-E23-E24</f>
        <v>1345450</v>
      </c>
      <c r="H25">
        <f>101631.91+364.23</f>
        <v>101996.14</v>
      </c>
      <c r="I25" s="67">
        <f>I26-I23</f>
        <v>43.4</v>
      </c>
      <c r="J25" s="63">
        <f>J26-J23</f>
        <v>9878.68</v>
      </c>
    </row>
    <row r="26" spans="1:11" ht="12.75">
      <c r="A26" s="20"/>
      <c r="B26" s="47" t="s">
        <v>22</v>
      </c>
      <c r="C26" s="47">
        <f>SUM(C23:C25)</f>
        <v>257561.94</v>
      </c>
      <c r="D26" s="47"/>
      <c r="E26" s="47">
        <v>3100100</v>
      </c>
      <c r="H26">
        <f>SUM(H23:H25)</f>
        <v>234800</v>
      </c>
      <c r="I26">
        <v>100</v>
      </c>
      <c r="J26">
        <v>22761.94</v>
      </c>
      <c r="K26">
        <f>H26+J26</f>
        <v>257561.94</v>
      </c>
    </row>
    <row r="29" spans="1:5" ht="12.75">
      <c r="A29" t="s">
        <v>104</v>
      </c>
      <c r="B29" s="6"/>
      <c r="C29" s="6"/>
      <c r="D29" s="6"/>
      <c r="E29" s="6"/>
    </row>
    <row r="30" spans="1:5" ht="12.75">
      <c r="A30" s="8" t="s">
        <v>4</v>
      </c>
      <c r="B30" s="9" t="s">
        <v>5</v>
      </c>
      <c r="C30" s="49" t="s">
        <v>57</v>
      </c>
      <c r="D30" s="9" t="s">
        <v>31</v>
      </c>
      <c r="E30" s="9" t="s">
        <v>9</v>
      </c>
    </row>
    <row r="31" spans="1:5" ht="12.75">
      <c r="A31" s="12" t="s">
        <v>10</v>
      </c>
      <c r="B31" s="13" t="s">
        <v>11</v>
      </c>
      <c r="C31" s="50" t="s">
        <v>58</v>
      </c>
      <c r="D31" s="13" t="s">
        <v>37</v>
      </c>
      <c r="E31" s="13" t="s">
        <v>15</v>
      </c>
    </row>
    <row r="32" spans="1:5" ht="12.75">
      <c r="A32" s="12"/>
      <c r="B32" s="13"/>
      <c r="C32" s="50" t="s">
        <v>59</v>
      </c>
      <c r="D32" s="13"/>
      <c r="E32" s="13"/>
    </row>
    <row r="33" spans="1:5" ht="12.75">
      <c r="A33" s="12"/>
      <c r="B33" s="13"/>
      <c r="C33" s="50" t="s">
        <v>60</v>
      </c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9">
        <v>1</v>
      </c>
      <c r="B36" s="10">
        <v>2</v>
      </c>
      <c r="C36" s="8">
        <v>3</v>
      </c>
      <c r="D36" s="9">
        <v>4</v>
      </c>
      <c r="E36" s="9">
        <v>5</v>
      </c>
    </row>
    <row r="37" spans="1:5" ht="39.75" customHeight="1">
      <c r="A37" s="18">
        <v>1</v>
      </c>
      <c r="B37" s="51" t="s">
        <v>61</v>
      </c>
      <c r="C37" s="47">
        <v>5600</v>
      </c>
      <c r="D37" s="68">
        <f>E37/C37</f>
        <v>10.5</v>
      </c>
      <c r="E37" s="47">
        <v>59000</v>
      </c>
    </row>
    <row r="38" spans="1:5" ht="15" customHeight="1">
      <c r="A38" s="18">
        <v>2</v>
      </c>
      <c r="B38" s="51" t="s">
        <v>62</v>
      </c>
      <c r="C38" s="47">
        <v>0</v>
      </c>
      <c r="D38" s="47"/>
      <c r="E38" s="47">
        <v>0</v>
      </c>
    </row>
    <row r="39" spans="1:5" ht="14.25" customHeight="1">
      <c r="A39" s="34">
        <v>3</v>
      </c>
      <c r="B39" s="51" t="s">
        <v>63</v>
      </c>
      <c r="C39" s="47">
        <f>3752+48</f>
        <v>3800</v>
      </c>
      <c r="D39" s="68">
        <f>E39/C39</f>
        <v>10.5</v>
      </c>
      <c r="E39" s="47">
        <f>E40-E37-E38</f>
        <v>40000</v>
      </c>
    </row>
    <row r="40" spans="1:5" ht="12.75">
      <c r="A40" s="20"/>
      <c r="B40" s="47" t="s">
        <v>22</v>
      </c>
      <c r="C40" s="47">
        <f>SUM(C37:C39)</f>
        <v>9400</v>
      </c>
      <c r="D40" s="47"/>
      <c r="E40" s="47">
        <v>99000</v>
      </c>
    </row>
    <row r="41" ht="12.75">
      <c r="C41" s="4"/>
    </row>
    <row r="42" ht="12.75">
      <c r="C42" s="4"/>
    </row>
    <row r="43" spans="1:5" ht="12.75">
      <c r="A43" t="s">
        <v>105</v>
      </c>
      <c r="B43" s="6"/>
      <c r="C43" s="6"/>
      <c r="D43" s="6"/>
      <c r="E43" s="6"/>
    </row>
    <row r="44" spans="1:5" ht="12.75">
      <c r="A44" t="s">
        <v>107</v>
      </c>
      <c r="B44" s="6"/>
      <c r="C44" s="6"/>
      <c r="D44" s="6"/>
      <c r="E44" s="6"/>
    </row>
    <row r="45" spans="1:5" ht="12.75">
      <c r="A45" s="98" t="s">
        <v>4</v>
      </c>
      <c r="B45" s="99" t="s">
        <v>5</v>
      </c>
      <c r="C45" s="49" t="s">
        <v>57</v>
      </c>
      <c r="D45" s="99" t="s">
        <v>31</v>
      </c>
      <c r="E45" s="99" t="s">
        <v>9</v>
      </c>
    </row>
    <row r="46" spans="1:5" ht="12.75">
      <c r="A46" s="100" t="s">
        <v>10</v>
      </c>
      <c r="B46" s="101" t="s">
        <v>11</v>
      </c>
      <c r="C46" s="50" t="s">
        <v>58</v>
      </c>
      <c r="D46" s="101" t="s">
        <v>37</v>
      </c>
      <c r="E46" s="101" t="s">
        <v>15</v>
      </c>
    </row>
    <row r="47" spans="1:5" ht="12.75">
      <c r="A47" s="100"/>
      <c r="B47" s="101"/>
      <c r="C47" s="50" t="s">
        <v>59</v>
      </c>
      <c r="D47" s="101"/>
      <c r="E47" s="101"/>
    </row>
    <row r="48" spans="1:5" ht="12.75">
      <c r="A48" s="100"/>
      <c r="B48" s="101"/>
      <c r="C48" s="50" t="s">
        <v>60</v>
      </c>
      <c r="D48" s="101"/>
      <c r="E48" s="101"/>
    </row>
    <row r="49" spans="1:5" ht="12.75">
      <c r="A49" s="100"/>
      <c r="B49" s="101"/>
      <c r="C49" s="50"/>
      <c r="D49" s="101"/>
      <c r="E49" s="101"/>
    </row>
    <row r="50" spans="1:5" ht="12.75">
      <c r="A50" s="100"/>
      <c r="B50" s="101"/>
      <c r="C50" s="50"/>
      <c r="D50" s="101"/>
      <c r="E50" s="101"/>
    </row>
    <row r="51" spans="1:5" ht="12.75">
      <c r="A51" s="9">
        <v>1</v>
      </c>
      <c r="B51" s="18">
        <v>2</v>
      </c>
      <c r="C51" s="8">
        <v>3</v>
      </c>
      <c r="D51" s="9">
        <v>4</v>
      </c>
      <c r="E51" s="9">
        <v>5</v>
      </c>
    </row>
    <row r="52" spans="1:5" ht="99" customHeight="1">
      <c r="A52" s="18">
        <v>1</v>
      </c>
      <c r="B52" s="102" t="s">
        <v>106</v>
      </c>
      <c r="C52" s="103">
        <f>E52/D52</f>
        <v>833.33</v>
      </c>
      <c r="D52" s="104">
        <v>12</v>
      </c>
      <c r="E52" s="105">
        <v>10000</v>
      </c>
    </row>
    <row r="53" spans="1:5" ht="12.75">
      <c r="A53" s="20"/>
      <c r="B53" s="105" t="s">
        <v>22</v>
      </c>
      <c r="C53" s="105">
        <f>SUM(C52:C52)</f>
        <v>833.33</v>
      </c>
      <c r="D53" s="105"/>
      <c r="E53" s="105">
        <f>E52</f>
        <v>10000</v>
      </c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spans="1:6" ht="35.25" customHeight="1">
      <c r="A59" s="124" t="s">
        <v>79</v>
      </c>
      <c r="B59" s="124"/>
      <c r="C59" s="124"/>
      <c r="D59" s="124"/>
      <c r="E59" s="124"/>
      <c r="F59" s="124"/>
    </row>
    <row r="61" spans="1:4" ht="12.75">
      <c r="A61" t="s">
        <v>72</v>
      </c>
      <c r="D61" s="2">
        <f>D70+D77</f>
        <v>961800</v>
      </c>
    </row>
    <row r="62" spans="1:4" ht="12.75">
      <c r="A62" t="s">
        <v>73</v>
      </c>
      <c r="D62" s="7" t="s">
        <v>3</v>
      </c>
    </row>
    <row r="64" ht="12.75">
      <c r="A64" t="s">
        <v>113</v>
      </c>
    </row>
    <row r="66" spans="1:4" ht="12.75">
      <c r="A66" t="s">
        <v>108</v>
      </c>
      <c r="B66" s="6"/>
      <c r="C66" s="6"/>
      <c r="D66" s="6"/>
    </row>
    <row r="67" spans="1:4" ht="48">
      <c r="A67" s="52" t="s">
        <v>64</v>
      </c>
      <c r="B67" s="47" t="s">
        <v>65</v>
      </c>
      <c r="C67" s="53" t="s">
        <v>66</v>
      </c>
      <c r="D67" s="23" t="s">
        <v>67</v>
      </c>
    </row>
    <row r="68" spans="1:4" ht="12.75">
      <c r="A68" s="18">
        <v>1</v>
      </c>
      <c r="B68" s="19">
        <v>2</v>
      </c>
      <c r="C68" s="17">
        <v>3</v>
      </c>
      <c r="D68" s="18">
        <v>4</v>
      </c>
    </row>
    <row r="69" spans="1:7" ht="12.75">
      <c r="A69" s="9">
        <v>1</v>
      </c>
      <c r="B69" s="86">
        <f>E26+E53</f>
        <v>3110100</v>
      </c>
      <c r="C69" s="87">
        <v>0.302</v>
      </c>
      <c r="D69" s="62">
        <v>933400</v>
      </c>
      <c r="G69" s="89">
        <f>B69*C69</f>
        <v>939250</v>
      </c>
    </row>
    <row r="70" spans="1:4" ht="12.75">
      <c r="A70" s="18">
        <v>2</v>
      </c>
      <c r="B70" s="88" t="s">
        <v>85</v>
      </c>
      <c r="C70" s="20"/>
      <c r="D70" s="20">
        <f>SUM(D69:D69)</f>
        <v>933400</v>
      </c>
    </row>
    <row r="73" spans="1:4" ht="12.75">
      <c r="A73" t="s">
        <v>109</v>
      </c>
      <c r="B73" s="6"/>
      <c r="C73" s="6"/>
      <c r="D73" s="6"/>
    </row>
    <row r="74" spans="1:4" ht="48">
      <c r="A74" s="52" t="s">
        <v>64</v>
      </c>
      <c r="B74" s="47" t="s">
        <v>65</v>
      </c>
      <c r="C74" s="53" t="s">
        <v>66</v>
      </c>
      <c r="D74" s="23" t="s">
        <v>67</v>
      </c>
    </row>
    <row r="75" spans="1:4" ht="12.75">
      <c r="A75" s="18">
        <v>1</v>
      </c>
      <c r="B75" s="19">
        <v>2</v>
      </c>
      <c r="C75" s="17">
        <v>3</v>
      </c>
      <c r="D75" s="18">
        <v>4</v>
      </c>
    </row>
    <row r="76" spans="1:7" ht="12.75">
      <c r="A76" s="18">
        <v>1</v>
      </c>
      <c r="B76" s="54">
        <f>E40</f>
        <v>99000</v>
      </c>
      <c r="C76" s="55">
        <v>0.302</v>
      </c>
      <c r="D76" s="47">
        <v>28400</v>
      </c>
      <c r="G76" s="89">
        <f>B76*C76</f>
        <v>29898</v>
      </c>
    </row>
    <row r="77" spans="1:4" ht="12.75">
      <c r="A77" s="18">
        <v>2</v>
      </c>
      <c r="B77" s="88" t="s">
        <v>85</v>
      </c>
      <c r="C77" s="20"/>
      <c r="D77" s="20">
        <f>SUM(D76:D76)</f>
        <v>28400</v>
      </c>
    </row>
    <row r="79" spans="1:6" ht="20.25" customHeight="1">
      <c r="A79" s="124" t="s">
        <v>110</v>
      </c>
      <c r="B79" s="125"/>
      <c r="C79" s="125"/>
      <c r="D79" s="125"/>
      <c r="E79" s="125"/>
      <c r="F79" s="125"/>
    </row>
    <row r="82" spans="1:4" ht="12.75">
      <c r="A82" t="s">
        <v>68</v>
      </c>
      <c r="D82" s="56">
        <f>E95+C105+C115</f>
        <v>98600</v>
      </c>
    </row>
    <row r="83" spans="1:4" ht="12.75">
      <c r="A83" t="s">
        <v>121</v>
      </c>
      <c r="D83" s="7" t="s">
        <v>3</v>
      </c>
    </row>
    <row r="84" ht="12.75">
      <c r="D84" s="7"/>
    </row>
    <row r="85" spans="1:4" ht="12.75">
      <c r="A85" t="s">
        <v>112</v>
      </c>
      <c r="D85" s="7"/>
    </row>
    <row r="86" ht="12.75">
      <c r="A86" t="s">
        <v>111</v>
      </c>
    </row>
    <row r="87" spans="1:5" ht="12.75">
      <c r="A87" s="8" t="s">
        <v>4</v>
      </c>
      <c r="B87" s="9" t="s">
        <v>5</v>
      </c>
      <c r="C87" s="10" t="s">
        <v>7</v>
      </c>
      <c r="D87" s="11" t="s">
        <v>40</v>
      </c>
      <c r="E87" s="9" t="s">
        <v>9</v>
      </c>
    </row>
    <row r="88" spans="1:5" ht="12.75">
      <c r="A88" s="12" t="s">
        <v>10</v>
      </c>
      <c r="B88" s="13" t="s">
        <v>11</v>
      </c>
      <c r="C88" s="14" t="s">
        <v>41</v>
      </c>
      <c r="D88" s="15" t="s">
        <v>42</v>
      </c>
      <c r="E88" s="13" t="s">
        <v>15</v>
      </c>
    </row>
    <row r="89" spans="1:5" ht="12.75">
      <c r="A89" s="12"/>
      <c r="B89" s="13"/>
      <c r="C89" s="14"/>
      <c r="D89" s="15" t="s">
        <v>18</v>
      </c>
      <c r="E89" s="13"/>
    </row>
    <row r="90" spans="1:5" ht="12.75">
      <c r="A90" s="12"/>
      <c r="B90" s="13"/>
      <c r="C90" s="14"/>
      <c r="D90" s="15" t="s">
        <v>43</v>
      </c>
      <c r="E90" s="13"/>
    </row>
    <row r="91" spans="1:5" ht="12.75">
      <c r="A91" s="12"/>
      <c r="B91" s="13"/>
      <c r="C91" s="14"/>
      <c r="D91" s="13" t="s">
        <v>15</v>
      </c>
      <c r="E91" s="13"/>
    </row>
    <row r="92" spans="1:5" ht="12.75">
      <c r="A92" s="18">
        <v>1</v>
      </c>
      <c r="B92" s="19">
        <v>2</v>
      </c>
      <c r="C92" s="8">
        <v>3</v>
      </c>
      <c r="D92" s="9">
        <v>4</v>
      </c>
      <c r="E92" s="38">
        <v>5</v>
      </c>
    </row>
    <row r="93" spans="1:5" ht="12.75">
      <c r="A93" s="18">
        <v>1</v>
      </c>
      <c r="B93" s="97" t="s">
        <v>115</v>
      </c>
      <c r="C93" s="20">
        <v>40000</v>
      </c>
      <c r="D93" s="20">
        <v>1</v>
      </c>
      <c r="E93" s="48">
        <v>40000</v>
      </c>
    </row>
    <row r="94" spans="1:5" ht="12.75">
      <c r="A94" s="27">
        <v>2</v>
      </c>
      <c r="B94" s="106" t="s">
        <v>114</v>
      </c>
      <c r="C94" s="28">
        <v>15000</v>
      </c>
      <c r="D94" s="28">
        <v>1</v>
      </c>
      <c r="E94" s="80">
        <v>15000</v>
      </c>
    </row>
    <row r="95" spans="1:5" ht="12.75">
      <c r="A95" s="27">
        <v>3</v>
      </c>
      <c r="B95" s="18" t="s">
        <v>22</v>
      </c>
      <c r="C95" s="27" t="s">
        <v>32</v>
      </c>
      <c r="D95" s="27" t="s">
        <v>32</v>
      </c>
      <c r="E95" s="80">
        <f>SUM(E93:E94)</f>
        <v>55000</v>
      </c>
    </row>
    <row r="96" spans="1:5" ht="12.75">
      <c r="A96" s="14"/>
      <c r="B96" s="14"/>
      <c r="C96" s="14"/>
      <c r="D96" s="14"/>
      <c r="E96" s="1"/>
    </row>
    <row r="97" spans="1:5" ht="12.75">
      <c r="A97" s="14"/>
      <c r="B97" s="14"/>
      <c r="C97" s="14"/>
      <c r="D97" s="14"/>
      <c r="E97" s="1"/>
    </row>
    <row r="98" spans="1:4" ht="12.75">
      <c r="A98" t="s">
        <v>116</v>
      </c>
      <c r="D98" s="7"/>
    </row>
    <row r="99" ht="12.75">
      <c r="A99" t="s">
        <v>119</v>
      </c>
    </row>
    <row r="100" spans="1:3" ht="12.75">
      <c r="A100" s="98" t="s">
        <v>4</v>
      </c>
      <c r="B100" s="99" t="s">
        <v>5</v>
      </c>
      <c r="C100" s="99" t="s">
        <v>9</v>
      </c>
    </row>
    <row r="101" spans="1:3" ht="12.75">
      <c r="A101" s="100" t="s">
        <v>10</v>
      </c>
      <c r="B101" s="101" t="s">
        <v>11</v>
      </c>
      <c r="C101" s="101" t="s">
        <v>15</v>
      </c>
    </row>
    <row r="102" spans="1:3" ht="12.75">
      <c r="A102" s="100"/>
      <c r="B102" s="101"/>
      <c r="C102" s="101"/>
    </row>
    <row r="103" spans="1:3" ht="12.75">
      <c r="A103" s="8">
        <v>1</v>
      </c>
      <c r="B103" s="9">
        <v>2</v>
      </c>
      <c r="C103" s="18">
        <v>3</v>
      </c>
    </row>
    <row r="104" spans="1:3" ht="12.75">
      <c r="A104" s="17">
        <v>1</v>
      </c>
      <c r="B104" s="40" t="s">
        <v>55</v>
      </c>
      <c r="C104" s="20">
        <v>28600</v>
      </c>
    </row>
    <row r="105" spans="1:3" ht="12.75">
      <c r="A105" s="31">
        <v>2</v>
      </c>
      <c r="B105" s="27" t="s">
        <v>22</v>
      </c>
      <c r="C105" s="41">
        <f>SUM(C104:C104)</f>
        <v>28600</v>
      </c>
    </row>
    <row r="106" spans="1:5" ht="12.75">
      <c r="A106" s="14"/>
      <c r="B106" s="14"/>
      <c r="C106" s="14"/>
      <c r="D106" s="14"/>
      <c r="E106" s="1"/>
    </row>
    <row r="107" spans="1:5" ht="12.75">
      <c r="A107" s="14"/>
      <c r="B107" s="14"/>
      <c r="C107" s="14"/>
      <c r="D107" s="14"/>
      <c r="E107" s="1"/>
    </row>
    <row r="108" spans="1:3" ht="12.75">
      <c r="A108" t="s">
        <v>117</v>
      </c>
      <c r="B108" s="14"/>
      <c r="C108" s="57"/>
    </row>
    <row r="109" ht="12.75">
      <c r="A109" t="s">
        <v>120</v>
      </c>
    </row>
    <row r="110" spans="1:3" ht="12.75">
      <c r="A110" s="98" t="s">
        <v>4</v>
      </c>
      <c r="B110" s="99" t="s">
        <v>5</v>
      </c>
      <c r="C110" s="99" t="s">
        <v>9</v>
      </c>
    </row>
    <row r="111" spans="1:3" ht="12.75">
      <c r="A111" s="100" t="s">
        <v>10</v>
      </c>
      <c r="B111" s="101" t="s">
        <v>11</v>
      </c>
      <c r="C111" s="101" t="s">
        <v>15</v>
      </c>
    </row>
    <row r="112" spans="1:3" ht="12.75">
      <c r="A112" s="100"/>
      <c r="B112" s="101"/>
      <c r="C112" s="101"/>
    </row>
    <row r="113" spans="1:3" ht="12.75">
      <c r="A113" s="8">
        <v>1</v>
      </c>
      <c r="B113" s="9">
        <v>2</v>
      </c>
      <c r="C113" s="18">
        <v>3</v>
      </c>
    </row>
    <row r="114" spans="1:8" ht="12.75">
      <c r="A114" s="17">
        <v>1</v>
      </c>
      <c r="B114" s="40" t="s">
        <v>156</v>
      </c>
      <c r="C114" s="20">
        <v>15000</v>
      </c>
      <c r="H114" s="89">
        <f>D11+D61+D82</f>
        <v>4269500</v>
      </c>
    </row>
    <row r="115" spans="1:3" ht="12.75">
      <c r="A115" s="17">
        <v>2</v>
      </c>
      <c r="B115" s="18" t="s">
        <v>22</v>
      </c>
      <c r="C115" s="107">
        <f>SUM(C114:C114)</f>
        <v>15000</v>
      </c>
    </row>
    <row r="116" spans="1:3" ht="12.75">
      <c r="A116" s="14"/>
      <c r="B116" s="14"/>
      <c r="C116" s="57"/>
    </row>
    <row r="117" spans="1:4" ht="12.75">
      <c r="A117" s="14"/>
      <c r="B117" s="14"/>
      <c r="C117" s="14"/>
      <c r="D117" s="1"/>
    </row>
    <row r="118" ht="12.75">
      <c r="B118" t="s">
        <v>24</v>
      </c>
    </row>
    <row r="119" spans="2:6" ht="12.75">
      <c r="B119" s="22" t="s">
        <v>96</v>
      </c>
      <c r="F119" t="s">
        <v>1</v>
      </c>
    </row>
    <row r="120" spans="3:6" ht="12.75">
      <c r="C120" s="3" t="s">
        <v>97</v>
      </c>
      <c r="D120" s="3"/>
      <c r="E120" s="3"/>
      <c r="F120" s="3"/>
    </row>
    <row r="122" ht="12.75">
      <c r="E122" t="s">
        <v>25</v>
      </c>
    </row>
    <row r="124" ht="12.75">
      <c r="B124" t="s">
        <v>26</v>
      </c>
    </row>
    <row r="125" spans="2:6" ht="12.75">
      <c r="B125" t="s">
        <v>27</v>
      </c>
      <c r="F125" t="s">
        <v>54</v>
      </c>
    </row>
    <row r="126" spans="3:6" ht="12.75">
      <c r="C126" s="3" t="s">
        <v>98</v>
      </c>
      <c r="D126" s="3"/>
      <c r="E126" s="3"/>
      <c r="F126" s="3"/>
    </row>
    <row r="128" ht="12.75">
      <c r="B128" t="s">
        <v>118</v>
      </c>
    </row>
  </sheetData>
  <sheetProtection/>
  <mergeCells count="2">
    <mergeCell ref="A79:F79"/>
    <mergeCell ref="A59:F59"/>
  </mergeCells>
  <printOptions/>
  <pageMargins left="0.7874015748031497" right="0.7874015748031497" top="0.5905511811023623" bottom="0.5905511811023623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">
      <selection activeCell="A9" sqref="A9:H21"/>
    </sheetView>
  </sheetViews>
  <sheetFormatPr defaultColWidth="9.00390625" defaultRowHeight="12.75"/>
  <cols>
    <col min="1" max="1" width="7.125" style="0" customWidth="1"/>
    <col min="2" max="2" width="22.75390625" style="0" customWidth="1"/>
    <col min="3" max="3" width="14.125" style="0" customWidth="1"/>
    <col min="4" max="4" width="10.875" style="0" customWidth="1"/>
    <col min="9" max="9" width="11.375" style="0" customWidth="1"/>
  </cols>
  <sheetData>
    <row r="2" spans="2:8" ht="12.75">
      <c r="B2" s="6" t="s">
        <v>122</v>
      </c>
      <c r="C2" s="4"/>
      <c r="D2" s="6"/>
      <c r="F2" s="6"/>
      <c r="G2" s="6"/>
      <c r="H2" s="6"/>
    </row>
    <row r="4" spans="2:7" ht="12.75">
      <c r="B4" s="5" t="s">
        <v>28</v>
      </c>
      <c r="D4" s="1"/>
      <c r="E4" s="1"/>
      <c r="F4" s="1"/>
      <c r="G4" s="1"/>
    </row>
    <row r="5" spans="2:7" ht="12.75">
      <c r="B5" s="5" t="s">
        <v>23</v>
      </c>
      <c r="D5" s="1"/>
      <c r="E5" s="1"/>
      <c r="F5" s="1"/>
      <c r="G5" s="1"/>
    </row>
    <row r="6" ht="12.75">
      <c r="C6" s="3" t="s">
        <v>2</v>
      </c>
    </row>
    <row r="7" ht="12.75">
      <c r="C7" s="3"/>
    </row>
    <row r="9" spans="1:8" ht="30.75" customHeight="1">
      <c r="A9" s="124" t="s">
        <v>123</v>
      </c>
      <c r="B9" s="125"/>
      <c r="C9" s="125"/>
      <c r="D9" s="125"/>
      <c r="E9" s="125"/>
      <c r="F9" s="125"/>
      <c r="G9" s="125"/>
      <c r="H9" s="125"/>
    </row>
    <row r="12" spans="1:4" ht="12.75">
      <c r="A12" t="s">
        <v>81</v>
      </c>
      <c r="D12" s="56">
        <f>C21</f>
        <v>21100</v>
      </c>
    </row>
    <row r="13" spans="1:4" ht="12.75">
      <c r="A13" t="s">
        <v>124</v>
      </c>
      <c r="D13" s="7" t="s">
        <v>3</v>
      </c>
    </row>
    <row r="15" ht="12.75">
      <c r="A15" t="s">
        <v>125</v>
      </c>
    </row>
    <row r="16" spans="1:3" ht="12.75">
      <c r="A16" s="36" t="s">
        <v>4</v>
      </c>
      <c r="B16" s="9" t="s">
        <v>5</v>
      </c>
      <c r="C16" s="9" t="s">
        <v>9</v>
      </c>
    </row>
    <row r="17" spans="1:3" ht="12.75">
      <c r="A17" s="37" t="s">
        <v>10</v>
      </c>
      <c r="B17" s="13" t="s">
        <v>11</v>
      </c>
      <c r="C17" s="13" t="s">
        <v>15</v>
      </c>
    </row>
    <row r="18" spans="1:3" ht="12.75">
      <c r="A18" s="37"/>
      <c r="B18" s="13"/>
      <c r="C18" s="13"/>
    </row>
    <row r="19" spans="1:3" ht="12.75">
      <c r="A19" s="17">
        <v>1</v>
      </c>
      <c r="B19" s="17">
        <v>2</v>
      </c>
      <c r="C19" s="18">
        <v>3</v>
      </c>
    </row>
    <row r="20" spans="1:3" ht="12.75">
      <c r="A20" s="8">
        <v>1</v>
      </c>
      <c r="B20" s="108" t="s">
        <v>126</v>
      </c>
      <c r="C20" s="25">
        <v>21100</v>
      </c>
    </row>
    <row r="21" spans="1:3" ht="12.75">
      <c r="A21" s="17">
        <v>2</v>
      </c>
      <c r="B21" s="18" t="s">
        <v>22</v>
      </c>
      <c r="C21" s="20">
        <f>SUM(C20:C20)</f>
        <v>21100</v>
      </c>
    </row>
    <row r="22" spans="1:3" ht="12.75">
      <c r="A22" s="14"/>
      <c r="B22" s="14"/>
      <c r="C22" s="1"/>
    </row>
    <row r="23" spans="1:3" ht="12.75">
      <c r="A23" s="14"/>
      <c r="B23" s="14"/>
      <c r="C23" s="1"/>
    </row>
    <row r="24" spans="1:3" ht="12.75">
      <c r="A24" s="14"/>
      <c r="B24" s="14"/>
      <c r="C24" s="1"/>
    </row>
    <row r="26" spans="2:9" ht="12.75">
      <c r="B26" t="s">
        <v>24</v>
      </c>
      <c r="I26" s="96">
        <f>D12</f>
        <v>21100</v>
      </c>
    </row>
    <row r="27" spans="2:6" ht="12.75">
      <c r="B27" t="s">
        <v>96</v>
      </c>
      <c r="F27" t="s">
        <v>1</v>
      </c>
    </row>
    <row r="28" spans="3:7" ht="12.75">
      <c r="C28" s="3" t="s">
        <v>82</v>
      </c>
      <c r="D28" s="3"/>
      <c r="E28" s="3"/>
      <c r="F28" s="3"/>
      <c r="G28" s="3"/>
    </row>
    <row r="30" ht="12.75">
      <c r="E30" t="s">
        <v>25</v>
      </c>
    </row>
    <row r="32" ht="12.75">
      <c r="B32" t="s">
        <v>26</v>
      </c>
    </row>
    <row r="33" spans="2:9" ht="12.75">
      <c r="B33" t="s">
        <v>27</v>
      </c>
      <c r="F33" t="s">
        <v>53</v>
      </c>
      <c r="I33" s="63"/>
    </row>
    <row r="34" spans="3:7" ht="12.75">
      <c r="C34" s="3" t="s">
        <v>82</v>
      </c>
      <c r="D34" s="3"/>
      <c r="E34" s="3"/>
      <c r="F34" s="3"/>
      <c r="G34" s="3"/>
    </row>
    <row r="36" ht="12.75">
      <c r="B36" t="s">
        <v>118</v>
      </c>
    </row>
  </sheetData>
  <sheetProtection/>
  <mergeCells count="1">
    <mergeCell ref="A9:H9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105"/>
  <sheetViews>
    <sheetView zoomScalePageLayoutView="0" workbookViewId="0" topLeftCell="A46">
      <selection activeCell="A66" sqref="A66"/>
    </sheetView>
  </sheetViews>
  <sheetFormatPr defaultColWidth="9.00390625" defaultRowHeight="12.75"/>
  <cols>
    <col min="1" max="1" width="6.00390625" style="0" customWidth="1"/>
    <col min="2" max="2" width="22.25390625" style="0" customWidth="1"/>
    <col min="3" max="3" width="13.375" style="0" customWidth="1"/>
    <col min="4" max="4" width="13.25390625" style="0" customWidth="1"/>
    <col min="5" max="5" width="13.375" style="0" customWidth="1"/>
    <col min="6" max="6" width="13.75390625" style="0" customWidth="1"/>
    <col min="9" max="9" width="12.375" style="0" customWidth="1"/>
  </cols>
  <sheetData>
    <row r="5" spans="2:8" ht="12.75">
      <c r="B5" s="6" t="s">
        <v>122</v>
      </c>
      <c r="C5" s="4"/>
      <c r="D5" s="6"/>
      <c r="F5" s="6"/>
      <c r="G5" s="6"/>
      <c r="H5" s="6"/>
    </row>
    <row r="7" spans="2:7" ht="12.75">
      <c r="B7" s="5" t="s">
        <v>28</v>
      </c>
      <c r="D7" s="1"/>
      <c r="E7" s="1"/>
      <c r="F7" s="1"/>
      <c r="G7" s="1"/>
    </row>
    <row r="8" spans="2:7" ht="12.75">
      <c r="B8" s="5" t="s">
        <v>23</v>
      </c>
      <c r="D8" s="1"/>
      <c r="E8" s="1"/>
      <c r="F8" s="1"/>
      <c r="G8" s="1"/>
    </row>
    <row r="9" ht="12.75">
      <c r="C9" s="3" t="s">
        <v>2</v>
      </c>
    </row>
    <row r="10" ht="12.75">
      <c r="C10" s="3"/>
    </row>
    <row r="11" ht="16.5" customHeight="1">
      <c r="A11" s="6" t="s">
        <v>78</v>
      </c>
    </row>
    <row r="13" spans="1:4" ht="12.75">
      <c r="A13" t="s">
        <v>56</v>
      </c>
      <c r="D13" s="2">
        <f>E27</f>
        <v>590100</v>
      </c>
    </row>
    <row r="14" spans="1:4" ht="12.75">
      <c r="A14" t="s">
        <v>74</v>
      </c>
      <c r="D14" s="7" t="s">
        <v>3</v>
      </c>
    </row>
    <row r="15" ht="12.75">
      <c r="D15" s="7"/>
    </row>
    <row r="16" spans="1:5" ht="12.75">
      <c r="A16" t="s">
        <v>89</v>
      </c>
      <c r="B16" s="6"/>
      <c r="C16" s="6"/>
      <c r="D16" s="6"/>
      <c r="E16" s="6"/>
    </row>
    <row r="17" spans="1:5" ht="12.75">
      <c r="A17" s="8" t="s">
        <v>4</v>
      </c>
      <c r="B17" s="9" t="s">
        <v>5</v>
      </c>
      <c r="C17" s="49" t="s">
        <v>57</v>
      </c>
      <c r="D17" s="9" t="s">
        <v>31</v>
      </c>
      <c r="E17" s="9" t="s">
        <v>9</v>
      </c>
    </row>
    <row r="18" spans="1:5" ht="12.75">
      <c r="A18" s="12" t="s">
        <v>10</v>
      </c>
      <c r="B18" s="13" t="s">
        <v>11</v>
      </c>
      <c r="C18" s="50" t="s">
        <v>58</v>
      </c>
      <c r="D18" s="13" t="s">
        <v>37</v>
      </c>
      <c r="E18" s="13" t="s">
        <v>15</v>
      </c>
    </row>
    <row r="19" spans="1:5" ht="12.75">
      <c r="A19" s="12"/>
      <c r="B19" s="13"/>
      <c r="C19" s="50" t="s">
        <v>59</v>
      </c>
      <c r="D19" s="13"/>
      <c r="E19" s="13"/>
    </row>
    <row r="20" spans="1:5" ht="12.75">
      <c r="A20" s="12"/>
      <c r="B20" s="13"/>
      <c r="C20" s="50" t="s">
        <v>60</v>
      </c>
      <c r="D20" s="13"/>
      <c r="E20" s="13"/>
    </row>
    <row r="21" spans="1:5" ht="12.75">
      <c r="A21" s="12"/>
      <c r="B21" s="13"/>
      <c r="C21" s="14"/>
      <c r="D21" s="13"/>
      <c r="E21" s="13"/>
    </row>
    <row r="22" spans="1:5" ht="12.75">
      <c r="A22" s="12"/>
      <c r="B22" s="13"/>
      <c r="C22" s="14"/>
      <c r="D22" s="13"/>
      <c r="E22" s="13"/>
    </row>
    <row r="23" spans="1:11" ht="12.75">
      <c r="A23" s="9">
        <v>1</v>
      </c>
      <c r="B23" s="10">
        <v>2</v>
      </c>
      <c r="C23" s="8">
        <v>3</v>
      </c>
      <c r="D23" s="9">
        <v>4</v>
      </c>
      <c r="E23" s="9">
        <v>5</v>
      </c>
      <c r="H23" t="s">
        <v>76</v>
      </c>
      <c r="J23" t="s">
        <v>75</v>
      </c>
      <c r="K23" t="s">
        <v>77</v>
      </c>
    </row>
    <row r="24" spans="1:10" ht="48">
      <c r="A24" s="18">
        <v>1</v>
      </c>
      <c r="B24" s="51" t="s">
        <v>61</v>
      </c>
      <c r="C24" s="69">
        <f>H24+J24</f>
        <v>98768.13</v>
      </c>
      <c r="D24" s="95">
        <f>E24/C24</f>
        <v>2</v>
      </c>
      <c r="E24" s="47">
        <v>199450</v>
      </c>
      <c r="H24">
        <v>95124.5</v>
      </c>
      <c r="I24" s="67">
        <f>H24/H27*100</f>
        <v>33.8</v>
      </c>
      <c r="J24" s="63">
        <f>J27*I24%</f>
        <v>3643.63</v>
      </c>
    </row>
    <row r="25" spans="1:10" ht="24">
      <c r="A25" s="18">
        <v>2</v>
      </c>
      <c r="B25" s="51" t="s">
        <v>62</v>
      </c>
      <c r="C25" s="69">
        <f>H25+J25</f>
        <v>58254.77</v>
      </c>
      <c r="D25" s="95">
        <f>E25/C25</f>
        <v>2</v>
      </c>
      <c r="E25" s="47">
        <v>117450</v>
      </c>
      <c r="H25">
        <v>56109.56</v>
      </c>
      <c r="I25" s="67">
        <f>H25/H27*100</f>
        <v>19.9</v>
      </c>
      <c r="J25" s="63">
        <f>J27*I25%</f>
        <v>2145.21</v>
      </c>
    </row>
    <row r="26" spans="1:10" ht="12.75">
      <c r="A26" s="34">
        <v>3</v>
      </c>
      <c r="B26" s="51" t="s">
        <v>63</v>
      </c>
      <c r="C26" s="69">
        <f>H26+J26</f>
        <v>135057.06</v>
      </c>
      <c r="D26" s="95">
        <f>E26/C26</f>
        <v>2</v>
      </c>
      <c r="E26" s="47">
        <f>E27-E24-E25</f>
        <v>273200</v>
      </c>
      <c r="H26">
        <f>3752+126264.42+49.52</f>
        <v>130065.94</v>
      </c>
      <c r="I26" s="67">
        <f>I27-I24-I25</f>
        <v>46.3</v>
      </c>
      <c r="J26" s="63">
        <f>J27-J24-J25</f>
        <v>4991.12</v>
      </c>
    </row>
    <row r="27" spans="1:11" ht="12.75">
      <c r="A27" s="20"/>
      <c r="B27" s="47" t="s">
        <v>22</v>
      </c>
      <c r="C27" s="47">
        <f>SUM(C24:C26)</f>
        <v>292079.96</v>
      </c>
      <c r="D27" s="47"/>
      <c r="E27" s="47">
        <v>590100</v>
      </c>
      <c r="H27">
        <f>SUM(H24:H26)</f>
        <v>281300</v>
      </c>
      <c r="I27">
        <v>100</v>
      </c>
      <c r="J27">
        <v>10779.96</v>
      </c>
      <c r="K27">
        <f>H27+J27</f>
        <v>292079.96</v>
      </c>
    </row>
    <row r="28" ht="12.75">
      <c r="D28" s="7"/>
    </row>
    <row r="30" spans="1:6" ht="39.75" customHeight="1">
      <c r="A30" s="124" t="s">
        <v>79</v>
      </c>
      <c r="B30" s="124"/>
      <c r="C30" s="124"/>
      <c r="D30" s="124"/>
      <c r="E30" s="124"/>
      <c r="F30" s="124"/>
    </row>
    <row r="31" spans="1:6" ht="12.75">
      <c r="A31" s="66"/>
      <c r="B31" s="66"/>
      <c r="C31" s="66"/>
      <c r="D31" s="66"/>
      <c r="E31" s="66"/>
      <c r="F31" s="66"/>
    </row>
    <row r="32" spans="1:6" ht="12.75">
      <c r="A32" t="s">
        <v>72</v>
      </c>
      <c r="D32" s="2">
        <f>D38</f>
        <v>170500</v>
      </c>
      <c r="E32" s="66"/>
      <c r="F32" s="66"/>
    </row>
    <row r="33" spans="1:6" ht="12.75">
      <c r="A33" t="s">
        <v>73</v>
      </c>
      <c r="D33" s="7" t="s">
        <v>3</v>
      </c>
      <c r="E33" s="66"/>
      <c r="F33" s="66"/>
    </row>
    <row r="35" spans="1:4" ht="12.75">
      <c r="A35" t="s">
        <v>90</v>
      </c>
      <c r="B35" s="6"/>
      <c r="C35" s="6"/>
      <c r="D35" s="6"/>
    </row>
    <row r="36" spans="1:4" ht="48">
      <c r="A36" s="52" t="s">
        <v>64</v>
      </c>
      <c r="B36" s="47" t="s">
        <v>65</v>
      </c>
      <c r="C36" s="53" t="s">
        <v>66</v>
      </c>
      <c r="D36" s="23" t="s">
        <v>67</v>
      </c>
    </row>
    <row r="37" spans="1:4" ht="12.75">
      <c r="A37" s="18">
        <v>1</v>
      </c>
      <c r="B37" s="19">
        <v>2</v>
      </c>
      <c r="C37" s="17">
        <v>3</v>
      </c>
      <c r="D37" s="18">
        <v>4</v>
      </c>
    </row>
    <row r="38" spans="1:8" ht="12.75">
      <c r="A38" s="18">
        <v>1</v>
      </c>
      <c r="B38" s="54">
        <f>E27</f>
        <v>590100</v>
      </c>
      <c r="C38" s="55">
        <v>0.302</v>
      </c>
      <c r="D38" s="47">
        <v>170500</v>
      </c>
      <c r="H38" s="89"/>
    </row>
    <row r="39" spans="1:8" ht="12.75">
      <c r="A39" s="14"/>
      <c r="B39" s="92"/>
      <c r="C39" s="93"/>
      <c r="D39" s="65"/>
      <c r="H39" s="89"/>
    </row>
    <row r="40" spans="1:6" ht="18" customHeight="1">
      <c r="A40" s="124" t="s">
        <v>110</v>
      </c>
      <c r="B40" s="125"/>
      <c r="C40" s="125"/>
      <c r="D40" s="125"/>
      <c r="E40" s="125"/>
      <c r="F40" s="125"/>
    </row>
    <row r="42" spans="1:4" ht="12.75">
      <c r="A42" t="s">
        <v>68</v>
      </c>
      <c r="D42" s="59">
        <f>F54+F74</f>
        <v>468900</v>
      </c>
    </row>
    <row r="43" spans="1:4" ht="12.75">
      <c r="A43" t="s">
        <v>127</v>
      </c>
      <c r="D43" s="7" t="s">
        <v>3</v>
      </c>
    </row>
    <row r="45" ht="12.75">
      <c r="B45" t="s">
        <v>91</v>
      </c>
    </row>
    <row r="46" ht="12.75">
      <c r="A46" t="s">
        <v>128</v>
      </c>
    </row>
    <row r="47" spans="1:6" ht="12.75">
      <c r="A47" s="8" t="s">
        <v>4</v>
      </c>
      <c r="B47" s="9" t="s">
        <v>5</v>
      </c>
      <c r="C47" s="10" t="s">
        <v>6</v>
      </c>
      <c r="D47" s="11" t="s">
        <v>7</v>
      </c>
      <c r="E47" s="10" t="s">
        <v>8</v>
      </c>
      <c r="F47" s="9" t="s">
        <v>9</v>
      </c>
    </row>
    <row r="48" spans="1:6" ht="12.75">
      <c r="A48" s="12" t="s">
        <v>10</v>
      </c>
      <c r="B48" s="13" t="s">
        <v>11</v>
      </c>
      <c r="C48" s="14" t="s">
        <v>12</v>
      </c>
      <c r="D48" s="15" t="s">
        <v>13</v>
      </c>
      <c r="E48" s="14" t="s">
        <v>14</v>
      </c>
      <c r="F48" s="13" t="s">
        <v>15</v>
      </c>
    </row>
    <row r="49" spans="1:6" ht="12.75">
      <c r="A49" s="12"/>
      <c r="B49" s="13"/>
      <c r="C49" s="14" t="s">
        <v>16</v>
      </c>
      <c r="D49" s="13" t="s">
        <v>17</v>
      </c>
      <c r="E49" s="14" t="s">
        <v>18</v>
      </c>
      <c r="F49" s="16"/>
    </row>
    <row r="50" spans="1:6" ht="12.75">
      <c r="A50" s="12"/>
      <c r="B50" s="13"/>
      <c r="C50" s="14"/>
      <c r="D50" s="13"/>
      <c r="E50" s="14" t="s">
        <v>19</v>
      </c>
      <c r="F50" s="16"/>
    </row>
    <row r="51" spans="1:6" ht="12.75">
      <c r="A51" s="12"/>
      <c r="B51" s="13"/>
      <c r="C51" s="14"/>
      <c r="D51" s="13"/>
      <c r="E51" s="14" t="s">
        <v>15</v>
      </c>
      <c r="F51" s="16"/>
    </row>
    <row r="52" spans="1:6" ht="12.75">
      <c r="A52" s="17">
        <v>1</v>
      </c>
      <c r="B52" s="18">
        <v>2</v>
      </c>
      <c r="C52" s="19">
        <v>3</v>
      </c>
      <c r="D52" s="18">
        <v>4</v>
      </c>
      <c r="E52" s="19">
        <v>5</v>
      </c>
      <c r="F52" s="18">
        <v>6</v>
      </c>
    </row>
    <row r="53" spans="1:6" ht="12.75">
      <c r="A53" s="8">
        <v>1</v>
      </c>
      <c r="B53" s="9" t="s">
        <v>20</v>
      </c>
      <c r="C53" s="10"/>
      <c r="D53" s="25"/>
      <c r="E53" s="26"/>
      <c r="F53" s="25"/>
    </row>
    <row r="54" spans="1:6" ht="12.75">
      <c r="A54" s="12"/>
      <c r="B54" s="13" t="s">
        <v>13</v>
      </c>
      <c r="C54" s="14" t="s">
        <v>70</v>
      </c>
      <c r="D54" s="61">
        <f>F54/E54</f>
        <v>25139</v>
      </c>
      <c r="E54" s="1">
        <v>7.9</v>
      </c>
      <c r="F54" s="16">
        <v>198600</v>
      </c>
    </row>
    <row r="55" spans="1:6" ht="12.75">
      <c r="A55" s="31"/>
      <c r="B55" s="27" t="s">
        <v>21</v>
      </c>
      <c r="C55" s="32"/>
      <c r="D55" s="28"/>
      <c r="E55" s="33"/>
      <c r="F55" s="28"/>
    </row>
    <row r="56" spans="1:6" ht="12.75">
      <c r="A56" s="14"/>
      <c r="B56" s="14"/>
      <c r="C56" s="14"/>
      <c r="D56" s="1"/>
      <c r="E56" s="1"/>
      <c r="F56" s="1"/>
    </row>
    <row r="57" spans="1:6" ht="12.75">
      <c r="A57" s="14"/>
      <c r="B57" s="14"/>
      <c r="C57" s="14"/>
      <c r="D57" s="1"/>
      <c r="E57" s="1"/>
      <c r="F57" s="1"/>
    </row>
    <row r="58" spans="1:6" ht="12.75">
      <c r="A58" s="14"/>
      <c r="B58" s="14"/>
      <c r="C58" s="14"/>
      <c r="D58" s="1"/>
      <c r="E58" s="1"/>
      <c r="F58" s="1"/>
    </row>
    <row r="59" spans="1:6" ht="12.75">
      <c r="A59" s="14"/>
      <c r="B59" s="14"/>
      <c r="C59" s="14"/>
      <c r="D59" s="1"/>
      <c r="E59" s="1"/>
      <c r="F59" s="1"/>
    </row>
    <row r="60" spans="1:6" ht="12.75">
      <c r="A60" s="14"/>
      <c r="B60" s="14"/>
      <c r="C60" s="14"/>
      <c r="D60" s="1"/>
      <c r="E60" s="1"/>
      <c r="F60" s="1"/>
    </row>
    <row r="61" spans="1:6" ht="12.75">
      <c r="A61" s="14"/>
      <c r="B61" s="14"/>
      <c r="C61" s="14"/>
      <c r="D61" s="1"/>
      <c r="E61" s="1"/>
      <c r="F61" s="1"/>
    </row>
    <row r="62" spans="1:6" ht="12.75">
      <c r="A62" s="14"/>
      <c r="B62" s="14"/>
      <c r="C62" s="14"/>
      <c r="D62" s="1"/>
      <c r="E62" s="1"/>
      <c r="F62" s="1"/>
    </row>
    <row r="63" spans="1:6" ht="12.75">
      <c r="A63" s="14"/>
      <c r="B63" s="14"/>
      <c r="C63" s="14"/>
      <c r="D63" s="1"/>
      <c r="E63" s="1"/>
      <c r="F63" s="1"/>
    </row>
    <row r="64" spans="1:6" ht="12.75">
      <c r="A64" s="14"/>
      <c r="B64" s="14"/>
      <c r="C64" s="14"/>
      <c r="D64" s="1"/>
      <c r="E64" s="1"/>
      <c r="F64" s="1"/>
    </row>
    <row r="65" spans="1:6" ht="12.75">
      <c r="A65" s="14"/>
      <c r="B65" s="14"/>
      <c r="C65" s="14"/>
      <c r="D65" s="1"/>
      <c r="E65" s="1"/>
      <c r="F65" s="1"/>
    </row>
    <row r="66" ht="12.75">
      <c r="A66" t="s">
        <v>129</v>
      </c>
    </row>
    <row r="67" spans="1:6" ht="12.75">
      <c r="A67" s="71" t="s">
        <v>4</v>
      </c>
      <c r="B67" s="72" t="s">
        <v>5</v>
      </c>
      <c r="C67" s="73" t="s">
        <v>6</v>
      </c>
      <c r="D67" s="74" t="s">
        <v>7</v>
      </c>
      <c r="E67" s="73" t="s">
        <v>8</v>
      </c>
      <c r="F67" s="72" t="s">
        <v>9</v>
      </c>
    </row>
    <row r="68" spans="1:6" ht="12.75">
      <c r="A68" s="75" t="s">
        <v>10</v>
      </c>
      <c r="B68" s="76" t="s">
        <v>11</v>
      </c>
      <c r="C68" s="77" t="s">
        <v>12</v>
      </c>
      <c r="D68" s="78" t="s">
        <v>13</v>
      </c>
      <c r="E68" s="77" t="s">
        <v>14</v>
      </c>
      <c r="F68" s="76" t="s">
        <v>15</v>
      </c>
    </row>
    <row r="69" spans="1:6" ht="12.75">
      <c r="A69" s="75"/>
      <c r="B69" s="76"/>
      <c r="C69" s="77" t="s">
        <v>16</v>
      </c>
      <c r="D69" s="76" t="s">
        <v>17</v>
      </c>
      <c r="E69" s="77" t="s">
        <v>18</v>
      </c>
      <c r="F69" s="79"/>
    </row>
    <row r="70" spans="1:6" ht="12.75">
      <c r="A70" s="75"/>
      <c r="B70" s="76"/>
      <c r="C70" s="77"/>
      <c r="D70" s="76"/>
      <c r="E70" s="77" t="s">
        <v>19</v>
      </c>
      <c r="F70" s="79"/>
    </row>
    <row r="71" spans="1:6" ht="12.75">
      <c r="A71" s="75"/>
      <c r="B71" s="76"/>
      <c r="C71" s="77"/>
      <c r="D71" s="76"/>
      <c r="E71" s="77" t="s">
        <v>15</v>
      </c>
      <c r="F71" s="79"/>
    </row>
    <row r="72" spans="1:6" ht="12.75">
      <c r="A72" s="17">
        <v>1</v>
      </c>
      <c r="B72" s="18">
        <v>2</v>
      </c>
      <c r="C72" s="19">
        <v>3</v>
      </c>
      <c r="D72" s="18">
        <v>4</v>
      </c>
      <c r="E72" s="19">
        <v>5</v>
      </c>
      <c r="F72" s="18">
        <v>6</v>
      </c>
    </row>
    <row r="73" spans="1:6" ht="12.75">
      <c r="A73" s="8"/>
      <c r="B73" s="9"/>
      <c r="C73" s="10"/>
      <c r="D73" s="25"/>
      <c r="E73" s="26"/>
      <c r="F73" s="25"/>
    </row>
    <row r="74" spans="1:6" ht="25.5">
      <c r="A74" s="12">
        <v>1</v>
      </c>
      <c r="B74" s="109" t="s">
        <v>130</v>
      </c>
      <c r="C74" s="14" t="s">
        <v>0</v>
      </c>
      <c r="D74" s="61">
        <f>F74/E74</f>
        <v>265</v>
      </c>
      <c r="E74" s="1">
        <v>1020</v>
      </c>
      <c r="F74" s="16">
        <v>270300</v>
      </c>
    </row>
    <row r="75" spans="1:6" ht="12.75">
      <c r="A75" s="31"/>
      <c r="B75" s="27"/>
      <c r="C75" s="32"/>
      <c r="D75" s="29"/>
      <c r="E75" s="33"/>
      <c r="F75" s="28"/>
    </row>
    <row r="76" spans="1:6" ht="12.75">
      <c r="A76" s="14"/>
      <c r="B76" s="14"/>
      <c r="C76" s="14"/>
      <c r="D76" s="14"/>
      <c r="E76" s="14"/>
      <c r="F76" s="1"/>
    </row>
    <row r="78" spans="1:6" ht="27" customHeight="1">
      <c r="A78" s="124" t="s">
        <v>80</v>
      </c>
      <c r="B78" s="125"/>
      <c r="C78" s="125"/>
      <c r="D78" s="125"/>
      <c r="E78" s="125"/>
      <c r="F78" s="125"/>
    </row>
    <row r="80" spans="1:4" ht="12.75">
      <c r="A80" t="s">
        <v>69</v>
      </c>
      <c r="D80" s="56">
        <f>C91</f>
        <v>32500</v>
      </c>
    </row>
    <row r="81" spans="1:4" ht="12.75">
      <c r="A81" t="s">
        <v>131</v>
      </c>
      <c r="D81" s="7" t="s">
        <v>3</v>
      </c>
    </row>
    <row r="82" ht="12.75">
      <c r="D82" s="7"/>
    </row>
    <row r="83" spans="1:4" ht="12.75">
      <c r="A83" t="s">
        <v>132</v>
      </c>
      <c r="D83" s="7"/>
    </row>
    <row r="84" ht="12.75">
      <c r="I84" s="84"/>
    </row>
    <row r="85" ht="12.75">
      <c r="A85" t="s">
        <v>133</v>
      </c>
    </row>
    <row r="86" spans="1:3" ht="12.75">
      <c r="A86" s="36" t="s">
        <v>4</v>
      </c>
      <c r="B86" s="9" t="s">
        <v>5</v>
      </c>
      <c r="C86" s="9" t="s">
        <v>9</v>
      </c>
    </row>
    <row r="87" spans="1:3" ht="12.75">
      <c r="A87" s="37" t="s">
        <v>10</v>
      </c>
      <c r="B87" s="13" t="s">
        <v>11</v>
      </c>
      <c r="C87" s="13" t="s">
        <v>15</v>
      </c>
    </row>
    <row r="88" spans="1:3" ht="12.75">
      <c r="A88" s="37"/>
      <c r="B88" s="13"/>
      <c r="C88" s="13"/>
    </row>
    <row r="89" spans="1:3" ht="12.75">
      <c r="A89" s="17">
        <v>1</v>
      </c>
      <c r="B89" s="17">
        <v>2</v>
      </c>
      <c r="C89" s="18">
        <v>3</v>
      </c>
    </row>
    <row r="90" spans="1:3" ht="12.75">
      <c r="A90" s="8">
        <v>1</v>
      </c>
      <c r="B90" s="11" t="s">
        <v>71</v>
      </c>
      <c r="C90" s="25">
        <v>32500</v>
      </c>
    </row>
    <row r="91" spans="1:3" ht="12.75">
      <c r="A91" s="17">
        <v>2</v>
      </c>
      <c r="B91" s="18" t="s">
        <v>22</v>
      </c>
      <c r="C91" s="20">
        <f>SUM(C90:C90)</f>
        <v>32500</v>
      </c>
    </row>
    <row r="92" spans="1:3" ht="12.75">
      <c r="A92" s="14"/>
      <c r="B92" s="14"/>
      <c r="C92" s="1"/>
    </row>
    <row r="93" spans="1:3" ht="12.75">
      <c r="A93" s="14"/>
      <c r="B93" s="14"/>
      <c r="C93" s="1"/>
    </row>
    <row r="94" spans="1:3" ht="12.75">
      <c r="A94" s="14"/>
      <c r="B94" s="14"/>
      <c r="C94" s="1"/>
    </row>
    <row r="95" spans="2:9" ht="12.75">
      <c r="B95" t="s">
        <v>24</v>
      </c>
      <c r="I95" s="96">
        <f>D13+D32+D42+D80</f>
        <v>1262000</v>
      </c>
    </row>
    <row r="96" spans="2:6" ht="12.75">
      <c r="B96" t="s">
        <v>96</v>
      </c>
      <c r="F96" t="s">
        <v>1</v>
      </c>
    </row>
    <row r="97" spans="3:7" ht="12.75">
      <c r="C97" s="3" t="s">
        <v>99</v>
      </c>
      <c r="D97" s="3"/>
      <c r="E97" s="3"/>
      <c r="F97" s="3"/>
      <c r="G97" s="3"/>
    </row>
    <row r="99" ht="12.75">
      <c r="E99" t="s">
        <v>25</v>
      </c>
    </row>
    <row r="101" ht="12.75">
      <c r="B101" t="s">
        <v>26</v>
      </c>
    </row>
    <row r="102" spans="2:9" ht="12.75">
      <c r="B102" t="s">
        <v>27</v>
      </c>
      <c r="F102" t="s">
        <v>53</v>
      </c>
      <c r="I102" s="63"/>
    </row>
    <row r="103" spans="3:7" ht="12.75">
      <c r="C103" s="3" t="s">
        <v>100</v>
      </c>
      <c r="D103" s="3"/>
      <c r="E103" s="3"/>
      <c r="F103" s="3"/>
      <c r="G103" s="3"/>
    </row>
    <row r="105" ht="12.75">
      <c r="B105" t="s">
        <v>118</v>
      </c>
    </row>
  </sheetData>
  <sheetProtection/>
  <mergeCells count="3">
    <mergeCell ref="A30:F30"/>
    <mergeCell ref="A40:F40"/>
    <mergeCell ref="A78:F78"/>
  </mergeCells>
  <printOptions/>
  <pageMargins left="0.7480314960629921" right="0.7480314960629921" top="0.984251968503937" bottom="0.984251968503937" header="0.5118110236220472" footer="0.5118110236220472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99"/>
  <sheetViews>
    <sheetView tabSelected="1" workbookViewId="0" topLeftCell="A158">
      <selection activeCell="A130" sqref="A130:G199"/>
    </sheetView>
  </sheetViews>
  <sheetFormatPr defaultColWidth="9.00390625" defaultRowHeight="12.75"/>
  <cols>
    <col min="1" max="1" width="4.375" style="0" customWidth="1"/>
    <col min="2" max="2" width="30.125" style="0" customWidth="1"/>
    <col min="3" max="3" width="14.00390625" style="0" customWidth="1"/>
    <col min="4" max="4" width="11.625" style="0" customWidth="1"/>
    <col min="5" max="5" width="13.875" style="0" customWidth="1"/>
    <col min="6" max="6" width="11.875" style="0" customWidth="1"/>
    <col min="7" max="7" width="11.625" style="0" customWidth="1"/>
    <col min="10" max="10" width="12.25390625" style="0" customWidth="1"/>
    <col min="11" max="11" width="12.125" style="0" customWidth="1"/>
  </cols>
  <sheetData>
    <row r="4" spans="2:7" ht="12.75">
      <c r="B4" s="6" t="s">
        <v>122</v>
      </c>
      <c r="C4" s="4"/>
      <c r="D4" s="6"/>
      <c r="F4" s="6"/>
      <c r="G4" s="6"/>
    </row>
    <row r="6" spans="2:7" ht="12.75">
      <c r="B6" s="5" t="s">
        <v>28</v>
      </c>
      <c r="D6" s="1"/>
      <c r="E6" s="1"/>
      <c r="F6" s="1"/>
      <c r="G6" s="1"/>
    </row>
    <row r="7" spans="2:7" ht="12.75">
      <c r="B7" s="5" t="s">
        <v>23</v>
      </c>
      <c r="D7" s="1"/>
      <c r="E7" s="1"/>
      <c r="F7" s="1"/>
      <c r="G7" s="1"/>
    </row>
    <row r="8" ht="12.75">
      <c r="C8" s="3" t="s">
        <v>2</v>
      </c>
    </row>
    <row r="9" ht="12.75">
      <c r="C9" s="3"/>
    </row>
    <row r="10" ht="12.75">
      <c r="A10" s="6" t="s">
        <v>78</v>
      </c>
    </row>
    <row r="12" spans="1:4" ht="12.75">
      <c r="A12" t="s">
        <v>56</v>
      </c>
      <c r="D12" s="2">
        <f>E26+E37</f>
        <v>2666400</v>
      </c>
    </row>
    <row r="13" spans="1:4" ht="12.75">
      <c r="A13" t="s">
        <v>74</v>
      </c>
      <c r="D13" s="7" t="s">
        <v>3</v>
      </c>
    </row>
    <row r="14" ht="12.75">
      <c r="D14" s="7"/>
    </row>
    <row r="15" spans="1:5" ht="12.75">
      <c r="A15" t="s">
        <v>89</v>
      </c>
      <c r="B15" s="6"/>
      <c r="C15" s="6"/>
      <c r="D15" s="6"/>
      <c r="E15" s="6"/>
    </row>
    <row r="16" spans="1:5" ht="12.75">
      <c r="A16" s="8" t="s">
        <v>4</v>
      </c>
      <c r="B16" s="9" t="s">
        <v>5</v>
      </c>
      <c r="C16" s="49" t="s">
        <v>57</v>
      </c>
      <c r="D16" s="9" t="s">
        <v>31</v>
      </c>
      <c r="E16" s="9" t="s">
        <v>9</v>
      </c>
    </row>
    <row r="17" spans="1:5" ht="12.75">
      <c r="A17" s="12" t="s">
        <v>10</v>
      </c>
      <c r="B17" s="13" t="s">
        <v>11</v>
      </c>
      <c r="C17" s="50" t="s">
        <v>58</v>
      </c>
      <c r="D17" s="13" t="s">
        <v>37</v>
      </c>
      <c r="E17" s="13" t="s">
        <v>15</v>
      </c>
    </row>
    <row r="18" spans="1:5" ht="12.75">
      <c r="A18" s="12"/>
      <c r="B18" s="13"/>
      <c r="C18" s="50" t="s">
        <v>59</v>
      </c>
      <c r="D18" s="13"/>
      <c r="E18" s="13"/>
    </row>
    <row r="19" spans="1:5" ht="12.75">
      <c r="A19" s="12"/>
      <c r="B19" s="13"/>
      <c r="C19" s="50" t="s">
        <v>60</v>
      </c>
      <c r="D19" s="13"/>
      <c r="E19" s="13"/>
    </row>
    <row r="20" spans="1:5" ht="12.75">
      <c r="A20" s="12"/>
      <c r="B20" s="13"/>
      <c r="C20" s="14"/>
      <c r="D20" s="13"/>
      <c r="E20" s="13"/>
    </row>
    <row r="21" spans="1:5" ht="12.75">
      <c r="A21" s="12"/>
      <c r="B21" s="13"/>
      <c r="C21" s="14"/>
      <c r="D21" s="13"/>
      <c r="E21" s="13"/>
    </row>
    <row r="22" spans="1:11" ht="12.75">
      <c r="A22" s="9">
        <v>1</v>
      </c>
      <c r="B22" s="10">
        <v>2</v>
      </c>
      <c r="C22" s="8">
        <v>3</v>
      </c>
      <c r="D22" s="9">
        <v>4</v>
      </c>
      <c r="E22" s="9">
        <v>5</v>
      </c>
      <c r="H22" t="s">
        <v>76</v>
      </c>
      <c r="J22" t="s">
        <v>75</v>
      </c>
      <c r="K22" t="s">
        <v>77</v>
      </c>
    </row>
    <row r="23" spans="1:10" ht="36" customHeight="1">
      <c r="A23" s="18">
        <v>1</v>
      </c>
      <c r="B23" s="51" t="s">
        <v>61</v>
      </c>
      <c r="C23" s="69">
        <f>H23+J23</f>
        <v>98768.13</v>
      </c>
      <c r="D23" s="95">
        <f>E23/C23</f>
        <v>9</v>
      </c>
      <c r="E23" s="47">
        <v>897900</v>
      </c>
      <c r="H23">
        <v>95124.5</v>
      </c>
      <c r="I23" s="67">
        <f>H23/H26*100</f>
        <v>33.8</v>
      </c>
      <c r="J23" s="63">
        <f>J26*I23%</f>
        <v>3643.63</v>
      </c>
    </row>
    <row r="24" spans="1:10" ht="18" customHeight="1">
      <c r="A24" s="18">
        <v>2</v>
      </c>
      <c r="B24" s="51" t="s">
        <v>62</v>
      </c>
      <c r="C24" s="69">
        <f>H24+J24</f>
        <v>58254.77</v>
      </c>
      <c r="D24" s="95">
        <f>E24/C24</f>
        <v>9</v>
      </c>
      <c r="E24" s="47">
        <v>528600</v>
      </c>
      <c r="H24">
        <v>56109.56</v>
      </c>
      <c r="I24" s="67">
        <f>H24/H26*100</f>
        <v>19.9</v>
      </c>
      <c r="J24" s="63">
        <f>J26*I24%</f>
        <v>2145.21</v>
      </c>
    </row>
    <row r="25" spans="1:10" ht="17.25" customHeight="1">
      <c r="A25" s="34">
        <v>3</v>
      </c>
      <c r="B25" s="51" t="s">
        <v>63</v>
      </c>
      <c r="C25" s="69">
        <f>H25+J25</f>
        <v>135057.06</v>
      </c>
      <c r="D25" s="95">
        <f>E25/C25</f>
        <v>9</v>
      </c>
      <c r="E25" s="47">
        <f>E26-E23-E24</f>
        <v>1229900</v>
      </c>
      <c r="H25">
        <f>3752+126264.42+49.52</f>
        <v>130065.94</v>
      </c>
      <c r="I25" s="67">
        <f>I26-I23-I24</f>
        <v>46.3</v>
      </c>
      <c r="J25" s="63">
        <f>J26-J23-J24</f>
        <v>4991.12</v>
      </c>
    </row>
    <row r="26" spans="1:11" ht="12.75">
      <c r="A26" s="20"/>
      <c r="B26" s="47" t="s">
        <v>22</v>
      </c>
      <c r="C26" s="47">
        <f>SUM(C23:C25)</f>
        <v>292079.96</v>
      </c>
      <c r="D26" s="47"/>
      <c r="E26" s="47">
        <v>2656400</v>
      </c>
      <c r="H26">
        <f>SUM(H23:H25)</f>
        <v>281300</v>
      </c>
      <c r="I26">
        <v>100</v>
      </c>
      <c r="J26">
        <v>10779.96</v>
      </c>
      <c r="K26">
        <f>H26+J26</f>
        <v>292079.96</v>
      </c>
    </row>
    <row r="28" spans="1:5" ht="12.75">
      <c r="A28" t="s">
        <v>105</v>
      </c>
      <c r="B28" s="6"/>
      <c r="C28" s="6"/>
      <c r="D28" s="6"/>
      <c r="E28" s="6"/>
    </row>
    <row r="29" spans="1:5" ht="12.75">
      <c r="A29" s="98" t="s">
        <v>4</v>
      </c>
      <c r="B29" s="99" t="s">
        <v>5</v>
      </c>
      <c r="C29" s="49" t="s">
        <v>57</v>
      </c>
      <c r="D29" s="99" t="s">
        <v>31</v>
      </c>
      <c r="E29" s="99" t="s">
        <v>9</v>
      </c>
    </row>
    <row r="30" spans="1:5" ht="12.75">
      <c r="A30" s="100" t="s">
        <v>10</v>
      </c>
      <c r="B30" s="101" t="s">
        <v>11</v>
      </c>
      <c r="C30" s="50" t="s">
        <v>58</v>
      </c>
      <c r="D30" s="101" t="s">
        <v>37</v>
      </c>
      <c r="E30" s="101" t="s">
        <v>15</v>
      </c>
    </row>
    <row r="31" spans="1:5" ht="12.75">
      <c r="A31" s="100"/>
      <c r="B31" s="101"/>
      <c r="C31" s="50" t="s">
        <v>59</v>
      </c>
      <c r="D31" s="101"/>
      <c r="E31" s="101"/>
    </row>
    <row r="32" spans="1:5" ht="12.75">
      <c r="A32" s="100"/>
      <c r="B32" s="101"/>
      <c r="C32" s="50" t="s">
        <v>60</v>
      </c>
      <c r="D32" s="101"/>
      <c r="E32" s="101"/>
    </row>
    <row r="33" spans="1:5" ht="12.75">
      <c r="A33" s="100"/>
      <c r="B33" s="101"/>
      <c r="C33" s="50"/>
      <c r="D33" s="101"/>
      <c r="E33" s="101"/>
    </row>
    <row r="34" spans="1:5" ht="12.75">
      <c r="A34" s="100"/>
      <c r="B34" s="101"/>
      <c r="C34" s="50"/>
      <c r="D34" s="101"/>
      <c r="E34" s="101"/>
    </row>
    <row r="35" spans="1:5" ht="12.75">
      <c r="A35" s="9">
        <v>1</v>
      </c>
      <c r="B35" s="18">
        <v>2</v>
      </c>
      <c r="C35" s="8">
        <v>3</v>
      </c>
      <c r="D35" s="9">
        <v>4</v>
      </c>
      <c r="E35" s="9">
        <v>5</v>
      </c>
    </row>
    <row r="36" spans="1:5" ht="105.75" customHeight="1">
      <c r="A36" s="18">
        <v>1</v>
      </c>
      <c r="B36" s="102" t="s">
        <v>106</v>
      </c>
      <c r="C36" s="103">
        <f>E36/D36</f>
        <v>833.33</v>
      </c>
      <c r="D36" s="104">
        <v>12</v>
      </c>
      <c r="E36" s="105">
        <v>10000</v>
      </c>
    </row>
    <row r="37" spans="1:5" ht="12.75">
      <c r="A37" s="20"/>
      <c r="B37" s="105" t="s">
        <v>22</v>
      </c>
      <c r="C37" s="105">
        <f>SUM(C36:C36)</f>
        <v>833.33</v>
      </c>
      <c r="D37" s="105"/>
      <c r="E37" s="105">
        <f>E36</f>
        <v>10000</v>
      </c>
    </row>
    <row r="40" spans="1:6" ht="39" customHeight="1">
      <c r="A40" s="124" t="s">
        <v>79</v>
      </c>
      <c r="B40" s="124"/>
      <c r="C40" s="124"/>
      <c r="D40" s="124"/>
      <c r="E40" s="124"/>
      <c r="F40" s="124"/>
    </row>
    <row r="41" spans="1:6" ht="12.75">
      <c r="A41" s="66"/>
      <c r="B41" s="66"/>
      <c r="C41" s="66"/>
      <c r="D41" s="66"/>
      <c r="E41" s="66"/>
      <c r="F41" s="66"/>
    </row>
    <row r="42" spans="1:6" ht="12.75">
      <c r="A42" t="s">
        <v>72</v>
      </c>
      <c r="D42" s="2">
        <f>D48</f>
        <v>779500</v>
      </c>
      <c r="E42" s="66"/>
      <c r="F42" s="66"/>
    </row>
    <row r="43" spans="1:6" ht="12.75">
      <c r="A43" t="s">
        <v>73</v>
      </c>
      <c r="D43" s="7" t="s">
        <v>3</v>
      </c>
      <c r="E43" s="66"/>
      <c r="F43" s="66"/>
    </row>
    <row r="45" spans="1:4" ht="12.75">
      <c r="A45" t="s">
        <v>90</v>
      </c>
      <c r="B45" s="6"/>
      <c r="C45" s="6"/>
      <c r="D45" s="6"/>
    </row>
    <row r="46" spans="1:4" ht="48">
      <c r="A46" s="52" t="s">
        <v>64</v>
      </c>
      <c r="B46" s="47" t="s">
        <v>65</v>
      </c>
      <c r="C46" s="53" t="s">
        <v>66</v>
      </c>
      <c r="D46" s="23" t="s">
        <v>67</v>
      </c>
    </row>
    <row r="47" spans="1:4" ht="12.75">
      <c r="A47" s="18">
        <v>1</v>
      </c>
      <c r="B47" s="19">
        <v>2</v>
      </c>
      <c r="C47" s="17">
        <v>3</v>
      </c>
      <c r="D47" s="18">
        <v>4</v>
      </c>
    </row>
    <row r="48" spans="1:8" ht="12.75">
      <c r="A48" s="18">
        <v>1</v>
      </c>
      <c r="B48" s="54">
        <f>D12</f>
        <v>2666400</v>
      </c>
      <c r="C48" s="55">
        <v>0.302</v>
      </c>
      <c r="D48" s="47">
        <v>779500</v>
      </c>
      <c r="H48">
        <f>B48*C48</f>
        <v>805252.8</v>
      </c>
    </row>
    <row r="49" spans="1:4" ht="12.75">
      <c r="A49" s="14"/>
      <c r="B49" s="92"/>
      <c r="C49" s="93"/>
      <c r="D49" s="65"/>
    </row>
    <row r="50" spans="1:4" ht="12.75">
      <c r="A50" s="14"/>
      <c r="B50" s="92"/>
      <c r="C50" s="93"/>
      <c r="D50" s="65"/>
    </row>
    <row r="51" spans="1:4" ht="12.75">
      <c r="A51" s="14"/>
      <c r="B51" s="92"/>
      <c r="C51" s="93"/>
      <c r="D51" s="65"/>
    </row>
    <row r="52" spans="1:4" ht="12.75">
      <c r="A52" s="14"/>
      <c r="B52" s="92"/>
      <c r="C52" s="93"/>
      <c r="D52" s="65"/>
    </row>
    <row r="53" spans="1:4" ht="12.75">
      <c r="A53" s="14"/>
      <c r="B53" s="92"/>
      <c r="C53" s="93"/>
      <c r="D53" s="65"/>
    </row>
    <row r="54" spans="1:4" ht="12.75">
      <c r="A54" s="14"/>
      <c r="B54" s="92"/>
      <c r="C54" s="93"/>
      <c r="D54" s="65"/>
    </row>
    <row r="55" spans="1:4" ht="12.75">
      <c r="A55" s="14"/>
      <c r="B55" s="92"/>
      <c r="C55" s="93"/>
      <c r="D55" s="65"/>
    </row>
    <row r="56" spans="1:4" ht="12.75">
      <c r="A56" s="14"/>
      <c r="B56" s="92"/>
      <c r="C56" s="93"/>
      <c r="D56" s="65"/>
    </row>
    <row r="57" spans="1:4" ht="12.75">
      <c r="A57" s="14"/>
      <c r="B57" s="92"/>
      <c r="C57" s="93"/>
      <c r="D57" s="65"/>
    </row>
    <row r="58" spans="1:4" ht="12.75">
      <c r="A58" s="14"/>
      <c r="B58" s="92"/>
      <c r="C58" s="93"/>
      <c r="D58" s="65"/>
    </row>
    <row r="59" spans="1:4" ht="12.75">
      <c r="A59" s="14"/>
      <c r="B59" s="92"/>
      <c r="C59" s="93"/>
      <c r="D59" s="65"/>
    </row>
    <row r="60" spans="1:6" ht="19.5" customHeight="1">
      <c r="A60" s="124" t="s">
        <v>110</v>
      </c>
      <c r="B60" s="125"/>
      <c r="C60" s="125"/>
      <c r="D60" s="125"/>
      <c r="E60" s="125"/>
      <c r="F60" s="125"/>
    </row>
    <row r="61" spans="1:4" ht="12.75">
      <c r="A61" t="s">
        <v>68</v>
      </c>
      <c r="D61" s="59">
        <f>F73+F84+F95</f>
        <v>836300</v>
      </c>
    </row>
    <row r="62" spans="1:4" ht="12.75">
      <c r="A62" t="s">
        <v>127</v>
      </c>
      <c r="D62" s="7" t="s">
        <v>3</v>
      </c>
    </row>
    <row r="64" ht="12.75">
      <c r="B64" t="s">
        <v>91</v>
      </c>
    </row>
    <row r="65" ht="12.75">
      <c r="A65" t="s">
        <v>128</v>
      </c>
    </row>
    <row r="66" spans="1:6" ht="12.75">
      <c r="A66" s="8" t="s">
        <v>4</v>
      </c>
      <c r="B66" s="9" t="s">
        <v>5</v>
      </c>
      <c r="C66" s="10" t="s">
        <v>6</v>
      </c>
      <c r="D66" s="11" t="s">
        <v>7</v>
      </c>
      <c r="E66" s="10" t="s">
        <v>8</v>
      </c>
      <c r="F66" s="9" t="s">
        <v>9</v>
      </c>
    </row>
    <row r="67" spans="1:6" ht="12.75">
      <c r="A67" s="12" t="s">
        <v>10</v>
      </c>
      <c r="B67" s="13" t="s">
        <v>11</v>
      </c>
      <c r="C67" s="14" t="s">
        <v>12</v>
      </c>
      <c r="D67" s="15" t="s">
        <v>13</v>
      </c>
      <c r="E67" s="14" t="s">
        <v>14</v>
      </c>
      <c r="F67" s="13" t="s">
        <v>15</v>
      </c>
    </row>
    <row r="68" spans="1:6" ht="12.75">
      <c r="A68" s="12"/>
      <c r="B68" s="13"/>
      <c r="C68" s="14" t="s">
        <v>16</v>
      </c>
      <c r="D68" s="13" t="s">
        <v>17</v>
      </c>
      <c r="E68" s="14" t="s">
        <v>18</v>
      </c>
      <c r="F68" s="16"/>
    </row>
    <row r="69" spans="1:6" ht="12.75">
      <c r="A69" s="12"/>
      <c r="B69" s="13"/>
      <c r="C69" s="14"/>
      <c r="D69" s="13"/>
      <c r="E69" s="14" t="s">
        <v>19</v>
      </c>
      <c r="F69" s="16"/>
    </row>
    <row r="70" spans="1:6" ht="12.75">
      <c r="A70" s="12"/>
      <c r="B70" s="13"/>
      <c r="C70" s="14"/>
      <c r="D70" s="13"/>
      <c r="E70" s="14" t="s">
        <v>15</v>
      </c>
      <c r="F70" s="16"/>
    </row>
    <row r="71" spans="1:6" ht="12.75">
      <c r="A71" s="17">
        <v>1</v>
      </c>
      <c r="B71" s="18">
        <v>2</v>
      </c>
      <c r="C71" s="19">
        <v>3</v>
      </c>
      <c r="D71" s="18">
        <v>4</v>
      </c>
      <c r="E71" s="19">
        <v>5</v>
      </c>
      <c r="F71" s="18">
        <v>6</v>
      </c>
    </row>
    <row r="72" spans="1:6" ht="12.75">
      <c r="A72" s="8">
        <v>1</v>
      </c>
      <c r="B72" s="9" t="s">
        <v>20</v>
      </c>
      <c r="C72" s="10"/>
      <c r="D72" s="25"/>
      <c r="E72" s="26"/>
      <c r="F72" s="25"/>
    </row>
    <row r="73" spans="1:6" ht="12.75">
      <c r="A73" s="12"/>
      <c r="B73" s="13" t="s">
        <v>13</v>
      </c>
      <c r="C73" s="14" t="s">
        <v>70</v>
      </c>
      <c r="D73" s="61">
        <f>F73/E73</f>
        <v>38430</v>
      </c>
      <c r="E73" s="81">
        <v>7.9</v>
      </c>
      <c r="F73" s="16">
        <v>303600</v>
      </c>
    </row>
    <row r="74" spans="1:6" ht="12.75">
      <c r="A74" s="31"/>
      <c r="B74" s="27" t="s">
        <v>21</v>
      </c>
      <c r="C74" s="32"/>
      <c r="D74" s="28"/>
      <c r="E74" s="33"/>
      <c r="F74" s="28"/>
    </row>
    <row r="75" spans="1:6" ht="12.75">
      <c r="A75" s="14"/>
      <c r="B75" s="14"/>
      <c r="C75" s="14"/>
      <c r="D75" s="1"/>
      <c r="E75" s="1"/>
      <c r="F75" s="1"/>
    </row>
    <row r="76" ht="12.75">
      <c r="A76" t="s">
        <v>134</v>
      </c>
    </row>
    <row r="77" spans="1:6" ht="12.75">
      <c r="A77" s="71" t="s">
        <v>4</v>
      </c>
      <c r="B77" s="72" t="s">
        <v>5</v>
      </c>
      <c r="C77" s="73" t="s">
        <v>6</v>
      </c>
      <c r="D77" s="74" t="s">
        <v>7</v>
      </c>
      <c r="E77" s="73" t="s">
        <v>8</v>
      </c>
      <c r="F77" s="72" t="s">
        <v>9</v>
      </c>
    </row>
    <row r="78" spans="1:6" ht="12.75">
      <c r="A78" s="75" t="s">
        <v>10</v>
      </c>
      <c r="B78" s="76" t="s">
        <v>11</v>
      </c>
      <c r="C78" s="77" t="s">
        <v>12</v>
      </c>
      <c r="D78" s="78" t="s">
        <v>13</v>
      </c>
      <c r="E78" s="77" t="s">
        <v>14</v>
      </c>
      <c r="F78" s="76" t="s">
        <v>15</v>
      </c>
    </row>
    <row r="79" spans="1:6" ht="12.75">
      <c r="A79" s="75"/>
      <c r="B79" s="76"/>
      <c r="C79" s="77" t="s">
        <v>16</v>
      </c>
      <c r="D79" s="76" t="s">
        <v>17</v>
      </c>
      <c r="E79" s="77" t="s">
        <v>18</v>
      </c>
      <c r="F79" s="79"/>
    </row>
    <row r="80" spans="1:6" ht="12.75">
      <c r="A80" s="75"/>
      <c r="B80" s="76"/>
      <c r="C80" s="77"/>
      <c r="D80" s="76"/>
      <c r="E80" s="77" t="s">
        <v>19</v>
      </c>
      <c r="F80" s="79"/>
    </row>
    <row r="81" spans="1:6" ht="12.75">
      <c r="A81" s="75"/>
      <c r="B81" s="76"/>
      <c r="C81" s="77"/>
      <c r="D81" s="76"/>
      <c r="E81" s="77" t="s">
        <v>15</v>
      </c>
      <c r="F81" s="79"/>
    </row>
    <row r="82" spans="1:6" ht="12.75">
      <c r="A82" s="17">
        <v>1</v>
      </c>
      <c r="B82" s="18">
        <v>2</v>
      </c>
      <c r="C82" s="19">
        <v>3</v>
      </c>
      <c r="D82" s="18">
        <v>4</v>
      </c>
      <c r="E82" s="19">
        <v>5</v>
      </c>
      <c r="F82" s="18">
        <v>6</v>
      </c>
    </row>
    <row r="83" spans="1:6" ht="12.75">
      <c r="A83" s="8">
        <v>1</v>
      </c>
      <c r="B83" s="9" t="s">
        <v>20</v>
      </c>
      <c r="C83" s="10"/>
      <c r="D83" s="25"/>
      <c r="E83" s="26"/>
      <c r="F83" s="25"/>
    </row>
    <row r="84" spans="1:6" ht="12.75">
      <c r="A84" s="12"/>
      <c r="B84" s="13" t="s">
        <v>86</v>
      </c>
      <c r="C84" s="14" t="s">
        <v>35</v>
      </c>
      <c r="D84" s="64">
        <f>F84/E84</f>
        <v>1413</v>
      </c>
      <c r="E84" s="82">
        <v>84.64</v>
      </c>
      <c r="F84" s="60">
        <v>119600</v>
      </c>
    </row>
    <row r="85" spans="1:6" ht="12.75">
      <c r="A85" s="31"/>
      <c r="B85" s="27" t="s">
        <v>87</v>
      </c>
      <c r="C85" s="32"/>
      <c r="D85" s="28"/>
      <c r="E85" s="33"/>
      <c r="F85" s="28"/>
    </row>
    <row r="86" spans="1:6" ht="12.75">
      <c r="A86" s="14"/>
      <c r="B86" s="14"/>
      <c r="C86" s="14"/>
      <c r="D86" s="1"/>
      <c r="E86" s="1"/>
      <c r="F86" s="1"/>
    </row>
    <row r="87" ht="12.75">
      <c r="A87" t="s">
        <v>129</v>
      </c>
    </row>
    <row r="88" spans="1:6" ht="12.75">
      <c r="A88" s="71" t="s">
        <v>4</v>
      </c>
      <c r="B88" s="72" t="s">
        <v>5</v>
      </c>
      <c r="C88" s="73" t="s">
        <v>6</v>
      </c>
      <c r="D88" s="74" t="s">
        <v>7</v>
      </c>
      <c r="E88" s="73" t="s">
        <v>8</v>
      </c>
      <c r="F88" s="72" t="s">
        <v>9</v>
      </c>
    </row>
    <row r="89" spans="1:6" ht="12.75">
      <c r="A89" s="75" t="s">
        <v>10</v>
      </c>
      <c r="B89" s="76" t="s">
        <v>11</v>
      </c>
      <c r="C89" s="77" t="s">
        <v>12</v>
      </c>
      <c r="D89" s="78" t="s">
        <v>13</v>
      </c>
      <c r="E89" s="77" t="s">
        <v>14</v>
      </c>
      <c r="F89" s="76" t="s">
        <v>15</v>
      </c>
    </row>
    <row r="90" spans="1:6" ht="12.75">
      <c r="A90" s="75"/>
      <c r="B90" s="76"/>
      <c r="C90" s="77" t="s">
        <v>16</v>
      </c>
      <c r="D90" s="76" t="s">
        <v>17</v>
      </c>
      <c r="E90" s="77" t="s">
        <v>18</v>
      </c>
      <c r="F90" s="79"/>
    </row>
    <row r="91" spans="1:6" ht="12.75">
      <c r="A91" s="75"/>
      <c r="B91" s="76"/>
      <c r="C91" s="77"/>
      <c r="D91" s="76"/>
      <c r="E91" s="77" t="s">
        <v>19</v>
      </c>
      <c r="F91" s="79"/>
    </row>
    <row r="92" spans="1:6" ht="12.75">
      <c r="A92" s="75"/>
      <c r="B92" s="76"/>
      <c r="C92" s="77"/>
      <c r="D92" s="76"/>
      <c r="E92" s="77" t="s">
        <v>15</v>
      </c>
      <c r="F92" s="79"/>
    </row>
    <row r="93" spans="1:6" ht="12.75">
      <c r="A93" s="17">
        <v>1</v>
      </c>
      <c r="B93" s="18">
        <v>2</v>
      </c>
      <c r="C93" s="19">
        <v>3</v>
      </c>
      <c r="D93" s="18">
        <v>4</v>
      </c>
      <c r="E93" s="19">
        <v>5</v>
      </c>
      <c r="F93" s="18">
        <v>6</v>
      </c>
    </row>
    <row r="94" spans="1:6" ht="12.75">
      <c r="A94" s="8"/>
      <c r="B94" s="9"/>
      <c r="C94" s="10"/>
      <c r="D94" s="25"/>
      <c r="E94" s="26"/>
      <c r="F94" s="25"/>
    </row>
    <row r="95" spans="1:6" ht="25.5">
      <c r="A95" s="12">
        <v>1</v>
      </c>
      <c r="B95" s="109" t="s">
        <v>130</v>
      </c>
      <c r="C95" s="14" t="s">
        <v>0</v>
      </c>
      <c r="D95" s="83">
        <f>F95/E95</f>
        <v>405</v>
      </c>
      <c r="E95" s="91">
        <v>1020</v>
      </c>
      <c r="F95" s="16">
        <v>413100</v>
      </c>
    </row>
    <row r="96" spans="1:6" ht="12.75">
      <c r="A96" s="31"/>
      <c r="B96" s="27"/>
      <c r="C96" s="32"/>
      <c r="D96" s="29"/>
      <c r="E96" s="33"/>
      <c r="F96" s="28"/>
    </row>
    <row r="97" spans="1:6" ht="12.75">
      <c r="A97" s="14"/>
      <c r="B97" s="14"/>
      <c r="C97" s="14"/>
      <c r="D97" s="94"/>
      <c r="E97" s="1"/>
      <c r="F97" s="1"/>
    </row>
    <row r="98" spans="1:6" ht="18.75" customHeight="1">
      <c r="A98" s="124" t="s">
        <v>135</v>
      </c>
      <c r="B98" s="125"/>
      <c r="C98" s="125"/>
      <c r="D98" s="125"/>
      <c r="E98" s="125"/>
      <c r="F98" s="125"/>
    </row>
    <row r="99" spans="1:4" ht="12.75">
      <c r="A99" t="s">
        <v>68</v>
      </c>
      <c r="D99" s="59">
        <f>E109+E124+E140+G149</f>
        <v>2136100</v>
      </c>
    </row>
    <row r="100" spans="1:4" ht="12.75">
      <c r="A100" t="s">
        <v>143</v>
      </c>
      <c r="D100" s="7" t="s">
        <v>3</v>
      </c>
    </row>
    <row r="102" ht="12.75">
      <c r="A102" t="s">
        <v>93</v>
      </c>
    </row>
    <row r="103" spans="1:5" ht="12.75">
      <c r="A103" s="8" t="s">
        <v>4</v>
      </c>
      <c r="B103" s="9" t="s">
        <v>5</v>
      </c>
      <c r="C103" s="10" t="s">
        <v>30</v>
      </c>
      <c r="D103" s="11" t="s">
        <v>33</v>
      </c>
      <c r="E103" s="23" t="s">
        <v>9</v>
      </c>
    </row>
    <row r="104" spans="1:5" ht="12.75">
      <c r="A104" s="12" t="s">
        <v>10</v>
      </c>
      <c r="B104" s="13" t="s">
        <v>11</v>
      </c>
      <c r="C104" s="14" t="s">
        <v>34</v>
      </c>
      <c r="D104" s="15" t="s">
        <v>18</v>
      </c>
      <c r="E104" s="24" t="s">
        <v>15</v>
      </c>
    </row>
    <row r="105" spans="1:5" ht="12.75">
      <c r="A105" s="12"/>
      <c r="B105" s="13"/>
      <c r="C105" s="14" t="s">
        <v>17</v>
      </c>
      <c r="D105" s="13" t="s">
        <v>12</v>
      </c>
      <c r="E105" s="24"/>
    </row>
    <row r="106" spans="1:5" ht="12.75">
      <c r="A106" s="12"/>
      <c r="B106" s="13"/>
      <c r="C106" s="14"/>
      <c r="D106" s="13" t="s">
        <v>15</v>
      </c>
      <c r="E106" s="24"/>
    </row>
    <row r="107" spans="1:5" ht="12.75">
      <c r="A107" s="18">
        <v>1</v>
      </c>
      <c r="B107" s="19">
        <v>2</v>
      </c>
      <c r="C107" s="18">
        <v>3</v>
      </c>
      <c r="D107" s="19">
        <v>4</v>
      </c>
      <c r="E107" s="18">
        <v>5</v>
      </c>
    </row>
    <row r="108" spans="1:5" ht="12.75">
      <c r="A108" s="27">
        <v>1</v>
      </c>
      <c r="B108" s="58" t="s">
        <v>136</v>
      </c>
      <c r="C108" s="28">
        <v>12</v>
      </c>
      <c r="D108" s="81">
        <f>E108/C108</f>
        <v>358.33</v>
      </c>
      <c r="E108" s="29">
        <v>4300</v>
      </c>
    </row>
    <row r="109" spans="1:5" ht="12.75">
      <c r="A109" s="18">
        <v>2</v>
      </c>
      <c r="B109" s="19" t="s">
        <v>22</v>
      </c>
      <c r="C109" s="18" t="s">
        <v>32</v>
      </c>
      <c r="D109" s="19" t="s">
        <v>32</v>
      </c>
      <c r="E109" s="30">
        <f>E108</f>
        <v>4300</v>
      </c>
    </row>
    <row r="110" spans="1:6" ht="12.75">
      <c r="A110" s="14"/>
      <c r="B110" s="14"/>
      <c r="C110" s="14"/>
      <c r="D110" s="94"/>
      <c r="E110" s="1"/>
      <c r="F110" s="1"/>
    </row>
    <row r="111" spans="1:6" ht="12.75">
      <c r="A111" s="14"/>
      <c r="B111" s="14"/>
      <c r="C111" s="14"/>
      <c r="D111" s="94"/>
      <c r="E111" s="1"/>
      <c r="F111" s="1"/>
    </row>
    <row r="112" spans="1:6" ht="12.75">
      <c r="A112" t="s">
        <v>94</v>
      </c>
      <c r="F112" s="1"/>
    </row>
    <row r="113" spans="1:6" ht="12.75">
      <c r="A113" s="8" t="s">
        <v>4</v>
      </c>
      <c r="B113" s="9" t="s">
        <v>5</v>
      </c>
      <c r="C113" s="10" t="s">
        <v>33</v>
      </c>
      <c r="D113" s="11" t="s">
        <v>7</v>
      </c>
      <c r="E113" s="9" t="s">
        <v>9</v>
      </c>
      <c r="F113" s="1"/>
    </row>
    <row r="114" spans="1:6" ht="12.75">
      <c r="A114" s="12" t="s">
        <v>10</v>
      </c>
      <c r="B114" s="13" t="s">
        <v>11</v>
      </c>
      <c r="C114" s="14" t="s">
        <v>36</v>
      </c>
      <c r="D114" s="15" t="s">
        <v>37</v>
      </c>
      <c r="E114" s="13" t="s">
        <v>15</v>
      </c>
      <c r="F114" s="1"/>
    </row>
    <row r="115" spans="1:6" ht="12.75">
      <c r="A115" s="12"/>
      <c r="B115" s="13"/>
      <c r="C115" s="14" t="s">
        <v>38</v>
      </c>
      <c r="D115" s="13"/>
      <c r="E115" s="13"/>
      <c r="F115" s="1"/>
    </row>
    <row r="116" spans="1:6" ht="12.75">
      <c r="A116" s="17">
        <v>1</v>
      </c>
      <c r="B116" s="18">
        <v>2</v>
      </c>
      <c r="C116" s="19">
        <v>3</v>
      </c>
      <c r="D116" s="18">
        <v>4</v>
      </c>
      <c r="E116" s="18">
        <v>5</v>
      </c>
      <c r="F116" s="1"/>
    </row>
    <row r="117" spans="1:6" ht="12.75">
      <c r="A117" s="17"/>
      <c r="B117" s="119" t="s">
        <v>154</v>
      </c>
      <c r="C117" s="120">
        <v>1074.81</v>
      </c>
      <c r="D117" s="107">
        <v>4</v>
      </c>
      <c r="E117" s="121">
        <f>C117*D117</f>
        <v>4299.24</v>
      </c>
      <c r="F117" s="1"/>
    </row>
    <row r="118" spans="1:6" ht="25.5">
      <c r="A118" s="17"/>
      <c r="B118" s="40" t="s">
        <v>172</v>
      </c>
      <c r="C118" s="120">
        <v>234.28</v>
      </c>
      <c r="D118" s="107">
        <v>4</v>
      </c>
      <c r="E118" s="121">
        <f>C118*D118</f>
        <v>937.12</v>
      </c>
      <c r="F118" s="1"/>
    </row>
    <row r="119" spans="1:6" ht="12.75">
      <c r="A119" s="17">
        <v>1</v>
      </c>
      <c r="B119" s="117" t="s">
        <v>155</v>
      </c>
      <c r="C119" s="120">
        <v>900</v>
      </c>
      <c r="D119" s="122">
        <v>4</v>
      </c>
      <c r="E119" s="121">
        <f>C119*D119</f>
        <v>3600</v>
      </c>
      <c r="F119" s="1"/>
    </row>
    <row r="120" spans="1:6" ht="12.75">
      <c r="A120" s="17">
        <v>2</v>
      </c>
      <c r="B120" s="118" t="s">
        <v>83</v>
      </c>
      <c r="C120" s="21">
        <v>1163.64</v>
      </c>
      <c r="D120" s="30">
        <v>1</v>
      </c>
      <c r="E120" s="35">
        <v>1163.64</v>
      </c>
      <c r="F120" s="1"/>
    </row>
    <row r="121" spans="1:6" ht="15.75" customHeight="1">
      <c r="A121" s="17">
        <v>3</v>
      </c>
      <c r="B121" s="110" t="s">
        <v>137</v>
      </c>
      <c r="C121" s="21"/>
      <c r="D121" s="85"/>
      <c r="E121" s="111">
        <v>22800</v>
      </c>
      <c r="F121" s="1"/>
    </row>
    <row r="122" spans="1:6" ht="12.75">
      <c r="A122" s="17">
        <v>4</v>
      </c>
      <c r="B122" s="110" t="s">
        <v>153</v>
      </c>
      <c r="C122" s="21"/>
      <c r="D122" s="85"/>
      <c r="E122" s="111">
        <v>3200</v>
      </c>
      <c r="F122" s="1"/>
    </row>
    <row r="123" spans="1:6" ht="24">
      <c r="A123" s="17">
        <v>5</v>
      </c>
      <c r="B123" s="110" t="s">
        <v>138</v>
      </c>
      <c r="C123" s="21"/>
      <c r="D123" s="85"/>
      <c r="E123" s="111">
        <v>500</v>
      </c>
      <c r="F123" s="1"/>
    </row>
    <row r="124" spans="1:6" ht="12.75">
      <c r="A124" s="17">
        <v>7</v>
      </c>
      <c r="B124" s="34" t="s">
        <v>22</v>
      </c>
      <c r="C124" s="18" t="s">
        <v>32</v>
      </c>
      <c r="D124" s="19" t="s">
        <v>32</v>
      </c>
      <c r="E124" s="20">
        <f>SUM(E117:E123)</f>
        <v>36500</v>
      </c>
      <c r="F124" s="1"/>
    </row>
    <row r="125" spans="1:6" ht="12.75">
      <c r="A125" s="14"/>
      <c r="B125" s="90"/>
      <c r="C125" s="14"/>
      <c r="D125" s="14"/>
      <c r="E125" s="1"/>
      <c r="F125" s="1"/>
    </row>
    <row r="126" spans="1:6" ht="12.75">
      <c r="A126" s="14"/>
      <c r="B126" s="90"/>
      <c r="C126" s="14"/>
      <c r="D126" s="14"/>
      <c r="E126" s="1"/>
      <c r="F126" s="1"/>
    </row>
    <row r="127" spans="1:6" ht="12.75">
      <c r="A127" s="14"/>
      <c r="B127" s="90"/>
      <c r="C127" s="14"/>
      <c r="D127" s="14"/>
      <c r="E127" s="1"/>
      <c r="F127" s="1"/>
    </row>
    <row r="128" spans="1:6" ht="12.75">
      <c r="A128" s="14"/>
      <c r="B128" s="90"/>
      <c r="C128" s="14"/>
      <c r="D128" s="14"/>
      <c r="E128" s="1"/>
      <c r="F128" s="1"/>
    </row>
    <row r="129" spans="1:6" ht="12.75">
      <c r="A129" s="14"/>
      <c r="B129" s="90"/>
      <c r="C129" s="14"/>
      <c r="D129" s="14"/>
      <c r="E129" s="1"/>
      <c r="F129" s="1"/>
    </row>
    <row r="130" spans="1:6" ht="12.75">
      <c r="A130" t="s">
        <v>88</v>
      </c>
      <c r="F130" s="1"/>
    </row>
    <row r="131" spans="1:6" ht="12.75">
      <c r="A131" s="8" t="s">
        <v>4</v>
      </c>
      <c r="B131" s="9" t="s">
        <v>5</v>
      </c>
      <c r="C131" s="10" t="s">
        <v>33</v>
      </c>
      <c r="D131" s="11" t="s">
        <v>7</v>
      </c>
      <c r="E131" s="9" t="s">
        <v>9</v>
      </c>
      <c r="F131" s="1"/>
    </row>
    <row r="132" spans="1:6" ht="12.75">
      <c r="A132" s="12" t="s">
        <v>10</v>
      </c>
      <c r="B132" s="13" t="s">
        <v>11</v>
      </c>
      <c r="C132" s="14" t="s">
        <v>36</v>
      </c>
      <c r="D132" s="15" t="s">
        <v>37</v>
      </c>
      <c r="E132" s="13" t="s">
        <v>15</v>
      </c>
      <c r="F132" s="1"/>
    </row>
    <row r="133" spans="1:6" ht="12.75">
      <c r="A133" s="12"/>
      <c r="B133" s="13"/>
      <c r="C133" s="14" t="s">
        <v>38</v>
      </c>
      <c r="D133" s="13"/>
      <c r="E133" s="13"/>
      <c r="F133" s="1"/>
    </row>
    <row r="134" spans="1:6" ht="12.75">
      <c r="A134" s="17">
        <v>1</v>
      </c>
      <c r="B134" s="17">
        <v>2</v>
      </c>
      <c r="C134" s="18">
        <v>3</v>
      </c>
      <c r="D134" s="19">
        <v>4</v>
      </c>
      <c r="E134" s="18">
        <v>5</v>
      </c>
      <c r="F134" s="1"/>
    </row>
    <row r="135" spans="1:6" ht="12.75">
      <c r="A135" s="9">
        <v>1</v>
      </c>
      <c r="B135" s="112" t="s">
        <v>139</v>
      </c>
      <c r="C135" s="25">
        <v>30447.1</v>
      </c>
      <c r="D135" s="26">
        <v>1</v>
      </c>
      <c r="E135" s="25">
        <v>30447.1</v>
      </c>
      <c r="F135" s="1"/>
    </row>
    <row r="136" spans="1:6" ht="18" customHeight="1">
      <c r="A136" s="9">
        <v>2</v>
      </c>
      <c r="B136" s="112" t="s">
        <v>171</v>
      </c>
      <c r="C136" s="25">
        <v>5292</v>
      </c>
      <c r="D136" s="26">
        <v>1</v>
      </c>
      <c r="E136" s="25">
        <v>5292</v>
      </c>
      <c r="F136" s="1"/>
    </row>
    <row r="137" spans="1:6" ht="16.5" customHeight="1">
      <c r="A137" s="9">
        <v>3</v>
      </c>
      <c r="B137" s="110" t="s">
        <v>140</v>
      </c>
      <c r="C137" s="25"/>
      <c r="D137" s="26"/>
      <c r="E137" s="114">
        <v>52460.9</v>
      </c>
      <c r="F137" s="1"/>
    </row>
    <row r="138" spans="1:6" ht="28.5" customHeight="1">
      <c r="A138" s="9">
        <v>4</v>
      </c>
      <c r="B138" s="113" t="s">
        <v>141</v>
      </c>
      <c r="C138" s="25"/>
      <c r="D138" s="26"/>
      <c r="E138" s="114">
        <v>20300</v>
      </c>
      <c r="F138" s="1"/>
    </row>
    <row r="139" spans="1:6" ht="12.75">
      <c r="A139" s="9">
        <v>5</v>
      </c>
      <c r="B139" s="110" t="s">
        <v>152</v>
      </c>
      <c r="C139" s="25"/>
      <c r="D139" s="26"/>
      <c r="E139" s="114">
        <v>2000</v>
      </c>
      <c r="F139" s="1"/>
    </row>
    <row r="140" spans="1:6" ht="12.75">
      <c r="A140" s="18">
        <v>6</v>
      </c>
      <c r="B140" s="21" t="s">
        <v>22</v>
      </c>
      <c r="C140" s="18" t="s">
        <v>32</v>
      </c>
      <c r="D140" s="19" t="s">
        <v>32</v>
      </c>
      <c r="E140" s="20">
        <f>SUM(E135:E139)</f>
        <v>110500</v>
      </c>
      <c r="F140" s="1"/>
    </row>
    <row r="141" spans="1:6" ht="12.75">
      <c r="A141" s="14"/>
      <c r="B141" s="14"/>
      <c r="C141" s="14"/>
      <c r="D141" s="94"/>
      <c r="E141" s="1"/>
      <c r="F141" s="1"/>
    </row>
    <row r="142" ht="12.75">
      <c r="A142" t="s">
        <v>142</v>
      </c>
    </row>
    <row r="143" spans="1:7" ht="12.75">
      <c r="A143" s="8" t="s">
        <v>4</v>
      </c>
      <c r="B143" s="9" t="s">
        <v>5</v>
      </c>
      <c r="C143" s="9" t="s">
        <v>44</v>
      </c>
      <c r="D143" s="25" t="s">
        <v>44</v>
      </c>
      <c r="E143" s="10" t="s">
        <v>42</v>
      </c>
      <c r="F143" s="42" t="s">
        <v>52</v>
      </c>
      <c r="G143" s="9" t="s">
        <v>9</v>
      </c>
    </row>
    <row r="144" spans="1:7" ht="12.75">
      <c r="A144" s="12" t="s">
        <v>10</v>
      </c>
      <c r="B144" s="13" t="s">
        <v>11</v>
      </c>
      <c r="C144" s="13" t="s">
        <v>45</v>
      </c>
      <c r="D144" s="16" t="s">
        <v>46</v>
      </c>
      <c r="E144" s="43" t="s">
        <v>47</v>
      </c>
      <c r="F144" s="44" t="s">
        <v>48</v>
      </c>
      <c r="G144" s="13" t="s">
        <v>15</v>
      </c>
    </row>
    <row r="145" spans="1:7" ht="12.75">
      <c r="A145" s="28"/>
      <c r="B145" s="28"/>
      <c r="C145" s="27"/>
      <c r="D145" s="28"/>
      <c r="E145" s="32" t="s">
        <v>49</v>
      </c>
      <c r="F145" s="45"/>
      <c r="G145" s="39"/>
    </row>
    <row r="146" spans="1:7" ht="12.75">
      <c r="A146" s="13">
        <v>1</v>
      </c>
      <c r="B146" s="14">
        <v>2</v>
      </c>
      <c r="C146" s="13">
        <v>3</v>
      </c>
      <c r="D146" s="14">
        <v>4</v>
      </c>
      <c r="E146" s="18">
        <v>5</v>
      </c>
      <c r="F146" s="46">
        <v>6</v>
      </c>
      <c r="G146" s="18">
        <v>7</v>
      </c>
    </row>
    <row r="147" spans="1:11" ht="12.75">
      <c r="A147" s="9">
        <v>1</v>
      </c>
      <c r="B147" s="26" t="s">
        <v>50</v>
      </c>
      <c r="C147" s="25">
        <v>1</v>
      </c>
      <c r="D147" s="25">
        <v>226</v>
      </c>
      <c r="E147" s="25">
        <v>90</v>
      </c>
      <c r="F147" s="70">
        <f>G147/C147/D147/E147*100</f>
        <v>36.9</v>
      </c>
      <c r="G147" s="25">
        <v>7500</v>
      </c>
      <c r="K147" t="s">
        <v>95</v>
      </c>
    </row>
    <row r="148" spans="1:7" ht="12.75">
      <c r="A148" s="9">
        <v>2</v>
      </c>
      <c r="B148" s="26" t="s">
        <v>51</v>
      </c>
      <c r="C148" s="62">
        <v>145</v>
      </c>
      <c r="D148" s="26">
        <v>226</v>
      </c>
      <c r="E148" s="25">
        <v>90</v>
      </c>
      <c r="F148" s="70">
        <f>G148/C148/D148/E148*100</f>
        <v>67</v>
      </c>
      <c r="G148" s="25">
        <v>1977300</v>
      </c>
    </row>
    <row r="149" spans="1:7" ht="12.75">
      <c r="A149" s="18">
        <v>3</v>
      </c>
      <c r="B149" s="18" t="s">
        <v>22</v>
      </c>
      <c r="C149" s="18" t="s">
        <v>32</v>
      </c>
      <c r="D149" s="18" t="s">
        <v>32</v>
      </c>
      <c r="E149" s="18" t="s">
        <v>32</v>
      </c>
      <c r="F149" s="18" t="s">
        <v>32</v>
      </c>
      <c r="G149" s="20">
        <f>SUM(G147:G148)</f>
        <v>1984800</v>
      </c>
    </row>
    <row r="150" spans="1:6" ht="12.75">
      <c r="A150" s="14"/>
      <c r="B150" s="14"/>
      <c r="C150" s="14"/>
      <c r="D150" s="94"/>
      <c r="E150" s="1"/>
      <c r="F150" s="1"/>
    </row>
    <row r="151" spans="1:6" ht="27.75" customHeight="1">
      <c r="A151" s="124" t="s">
        <v>92</v>
      </c>
      <c r="B151" s="125"/>
      <c r="C151" s="125"/>
      <c r="D151" s="125"/>
      <c r="E151" s="125"/>
      <c r="F151" s="125"/>
    </row>
    <row r="153" spans="1:4" ht="12.75">
      <c r="A153" t="s">
        <v>69</v>
      </c>
      <c r="D153" s="56">
        <f>C162</f>
        <v>7800</v>
      </c>
    </row>
    <row r="154" spans="1:4" ht="12.75">
      <c r="A154" t="s">
        <v>131</v>
      </c>
      <c r="D154" s="7" t="s">
        <v>3</v>
      </c>
    </row>
    <row r="156" ht="12.75">
      <c r="A156" t="s">
        <v>132</v>
      </c>
    </row>
    <row r="157" spans="1:3" ht="12.75">
      <c r="A157" s="36" t="s">
        <v>4</v>
      </c>
      <c r="B157" s="9" t="s">
        <v>5</v>
      </c>
      <c r="C157" s="9" t="s">
        <v>9</v>
      </c>
    </row>
    <row r="158" spans="1:3" ht="12.75">
      <c r="A158" s="37" t="s">
        <v>10</v>
      </c>
      <c r="B158" s="13" t="s">
        <v>11</v>
      </c>
      <c r="C158" s="13" t="s">
        <v>15</v>
      </c>
    </row>
    <row r="159" spans="1:3" ht="12.75">
      <c r="A159" s="37"/>
      <c r="B159" s="13"/>
      <c r="C159" s="13"/>
    </row>
    <row r="160" spans="1:3" ht="12.75">
      <c r="A160" s="17">
        <v>1</v>
      </c>
      <c r="B160" s="17">
        <v>1</v>
      </c>
      <c r="C160" s="18">
        <v>4</v>
      </c>
    </row>
    <row r="161" spans="1:3" ht="12.75">
      <c r="A161" s="8">
        <v>2</v>
      </c>
      <c r="B161" s="11" t="s">
        <v>71</v>
      </c>
      <c r="C161" s="25">
        <v>7800</v>
      </c>
    </row>
    <row r="162" spans="1:3" ht="12.75">
      <c r="A162" s="17">
        <v>3</v>
      </c>
      <c r="B162" s="18" t="s">
        <v>22</v>
      </c>
      <c r="C162" s="20">
        <f>SUM(C161:C161)</f>
        <v>7800</v>
      </c>
    </row>
    <row r="163" spans="1:3" ht="12.75">
      <c r="A163" s="14"/>
      <c r="B163" s="14"/>
      <c r="C163" s="1"/>
    </row>
    <row r="164" spans="1:6" ht="12.75">
      <c r="A164" s="124" t="s">
        <v>146</v>
      </c>
      <c r="B164" s="125"/>
      <c r="C164" s="125"/>
      <c r="D164" s="125"/>
      <c r="E164" s="125"/>
      <c r="F164" s="125"/>
    </row>
    <row r="165" spans="1:6" ht="12.75">
      <c r="A165" s="14"/>
      <c r="B165" s="14"/>
      <c r="C165" s="14"/>
      <c r="D165" s="1"/>
      <c r="E165" s="1"/>
      <c r="F165" s="1"/>
    </row>
    <row r="166" spans="1:6" ht="12.75">
      <c r="A166" t="s">
        <v>144</v>
      </c>
      <c r="D166" s="56">
        <f>C175</f>
        <v>7500</v>
      </c>
      <c r="E166" s="1"/>
      <c r="F166" s="1"/>
    </row>
    <row r="167" spans="1:6" ht="12.75">
      <c r="A167" t="s">
        <v>131</v>
      </c>
      <c r="D167" s="7" t="s">
        <v>3</v>
      </c>
      <c r="E167" s="1"/>
      <c r="F167" s="1"/>
    </row>
    <row r="168" spans="5:6" ht="12.75">
      <c r="E168" s="1"/>
      <c r="F168" s="1"/>
    </row>
    <row r="169" spans="1:6" ht="12.75">
      <c r="A169" t="s">
        <v>132</v>
      </c>
      <c r="E169" s="1"/>
      <c r="F169" s="1"/>
    </row>
    <row r="170" spans="1:6" ht="12.75">
      <c r="A170" s="36" t="s">
        <v>4</v>
      </c>
      <c r="B170" s="9" t="s">
        <v>5</v>
      </c>
      <c r="C170" s="9" t="s">
        <v>9</v>
      </c>
      <c r="E170" s="1"/>
      <c r="F170" s="1"/>
    </row>
    <row r="171" spans="1:6" ht="12.75">
      <c r="A171" s="37" t="s">
        <v>10</v>
      </c>
      <c r="B171" s="13" t="s">
        <v>11</v>
      </c>
      <c r="C171" s="13" t="s">
        <v>15</v>
      </c>
      <c r="E171" s="1"/>
      <c r="F171" s="1"/>
    </row>
    <row r="172" spans="1:6" ht="12.75">
      <c r="A172" s="37"/>
      <c r="B172" s="13"/>
      <c r="C172" s="13"/>
      <c r="E172" s="1"/>
      <c r="F172" s="1"/>
    </row>
    <row r="173" spans="1:6" ht="12.75">
      <c r="A173" s="17">
        <v>1</v>
      </c>
      <c r="B173" s="17">
        <v>2</v>
      </c>
      <c r="C173" s="18">
        <v>3</v>
      </c>
      <c r="E173" s="1"/>
      <c r="F173" s="1"/>
    </row>
    <row r="174" spans="1:6" ht="25.5">
      <c r="A174" s="8">
        <v>1</v>
      </c>
      <c r="B174" s="115" t="s">
        <v>145</v>
      </c>
      <c r="C174" s="25">
        <v>7500</v>
      </c>
      <c r="E174" s="1"/>
      <c r="F174" s="1"/>
    </row>
    <row r="175" spans="1:6" ht="12.75">
      <c r="A175" s="17">
        <v>2</v>
      </c>
      <c r="B175" s="18" t="s">
        <v>22</v>
      </c>
      <c r="C175" s="20">
        <f>SUM(C174:C174)</f>
        <v>7500</v>
      </c>
      <c r="E175" s="1"/>
      <c r="F175" s="1"/>
    </row>
    <row r="176" spans="1:3" ht="12.75">
      <c r="A176" s="14"/>
      <c r="B176" s="14"/>
      <c r="C176" s="1"/>
    </row>
    <row r="177" spans="1:6" ht="12.75">
      <c r="A177" s="124" t="s">
        <v>149</v>
      </c>
      <c r="B177" s="125"/>
      <c r="C177" s="125"/>
      <c r="D177" s="125"/>
      <c r="E177" s="125"/>
      <c r="F177" s="125"/>
    </row>
    <row r="179" spans="1:4" ht="12.75">
      <c r="A179" t="s">
        <v>84</v>
      </c>
      <c r="D179" s="56">
        <f>C187</f>
        <v>1400</v>
      </c>
    </row>
    <row r="180" spans="1:4" ht="12.75">
      <c r="A180" t="s">
        <v>147</v>
      </c>
      <c r="D180" s="7" t="s">
        <v>3</v>
      </c>
    </row>
    <row r="182" ht="12.75">
      <c r="A182" t="s">
        <v>148</v>
      </c>
    </row>
    <row r="183" spans="1:3" ht="12.75">
      <c r="A183" s="36" t="s">
        <v>4</v>
      </c>
      <c r="B183" s="9" t="s">
        <v>5</v>
      </c>
      <c r="C183" s="9" t="s">
        <v>9</v>
      </c>
    </row>
    <row r="184" spans="1:3" ht="12.75">
      <c r="A184" s="37" t="s">
        <v>10</v>
      </c>
      <c r="B184" s="13" t="s">
        <v>11</v>
      </c>
      <c r="C184" s="13" t="s">
        <v>15</v>
      </c>
    </row>
    <row r="185" spans="1:3" ht="12.75">
      <c r="A185" s="37"/>
      <c r="B185" s="13"/>
      <c r="C185" s="13"/>
    </row>
    <row r="186" spans="1:3" ht="12.75">
      <c r="A186" s="17">
        <v>1</v>
      </c>
      <c r="B186" s="17">
        <v>2</v>
      </c>
      <c r="C186" s="18">
        <v>3</v>
      </c>
    </row>
    <row r="187" spans="1:3" ht="12.75">
      <c r="A187" s="17">
        <v>1</v>
      </c>
      <c r="B187" s="34" t="s">
        <v>39</v>
      </c>
      <c r="C187" s="20">
        <v>1400</v>
      </c>
    </row>
    <row r="188" ht="12.75">
      <c r="J188" s="96">
        <f>D12+D42+D61+D99+D153+D166+D179</f>
        <v>6435000</v>
      </c>
    </row>
    <row r="189" spans="2:11" ht="12.75">
      <c r="B189" t="s">
        <v>24</v>
      </c>
      <c r="J189" s="96">
        <f>D12+D42+D61</f>
        <v>4282200</v>
      </c>
      <c r="K189" s="116" t="s">
        <v>150</v>
      </c>
    </row>
    <row r="190" spans="2:11" ht="12.75">
      <c r="B190" t="s">
        <v>96</v>
      </c>
      <c r="F190" t="s">
        <v>1</v>
      </c>
      <c r="J190" s="96">
        <f>D99+D153+D166+D179</f>
        <v>2152800</v>
      </c>
      <c r="K190" s="116" t="s">
        <v>151</v>
      </c>
    </row>
    <row r="191" spans="3:7" ht="12.75">
      <c r="C191" s="3" t="s">
        <v>101</v>
      </c>
      <c r="D191" s="3"/>
      <c r="E191" s="3"/>
      <c r="F191" s="3"/>
      <c r="G191" s="3"/>
    </row>
    <row r="193" ht="12.75">
      <c r="E193" t="s">
        <v>25</v>
      </c>
    </row>
    <row r="195" ht="12.75">
      <c r="B195" t="s">
        <v>26</v>
      </c>
    </row>
    <row r="196" spans="2:6" ht="12.75">
      <c r="B196" t="s">
        <v>27</v>
      </c>
      <c r="F196" t="s">
        <v>53</v>
      </c>
    </row>
    <row r="197" spans="3:7" ht="12.75">
      <c r="C197" s="3" t="s">
        <v>101</v>
      </c>
      <c r="D197" s="3"/>
      <c r="E197" s="3"/>
      <c r="F197" s="3"/>
      <c r="G197" s="3"/>
    </row>
    <row r="199" ht="12.75">
      <c r="B199" t="s">
        <v>118</v>
      </c>
    </row>
  </sheetData>
  <sheetProtection/>
  <mergeCells count="6">
    <mergeCell ref="A177:F177"/>
    <mergeCell ref="A40:F40"/>
    <mergeCell ref="A60:F60"/>
    <mergeCell ref="A151:F151"/>
    <mergeCell ref="A98:F98"/>
    <mergeCell ref="A164:F164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6.25390625" style="0" customWidth="1"/>
    <col min="2" max="2" width="16.375" style="0" customWidth="1"/>
    <col min="3" max="3" width="14.875" style="0" customWidth="1"/>
    <col min="4" max="4" width="11.125" style="0" customWidth="1"/>
    <col min="6" max="6" width="12.00390625" style="0" customWidth="1"/>
  </cols>
  <sheetData>
    <row r="3" spans="2:6" ht="12.75">
      <c r="B3" s="6" t="s">
        <v>122</v>
      </c>
      <c r="C3" s="4"/>
      <c r="D3" s="6"/>
      <c r="F3" s="6"/>
    </row>
    <row r="5" spans="2:6" ht="12.75">
      <c r="B5" s="5" t="s">
        <v>28</v>
      </c>
      <c r="D5" s="1"/>
      <c r="E5" s="1"/>
      <c r="F5" s="1"/>
    </row>
    <row r="6" spans="2:6" ht="12.75">
      <c r="B6" s="5" t="s">
        <v>23</v>
      </c>
      <c r="D6" s="1"/>
      <c r="E6" s="1"/>
      <c r="F6" s="1"/>
    </row>
    <row r="7" ht="12.75">
      <c r="C7" s="3" t="s">
        <v>2</v>
      </c>
    </row>
    <row r="10" spans="1:8" ht="28.5" customHeight="1">
      <c r="A10" s="124" t="s">
        <v>157</v>
      </c>
      <c r="B10" s="124"/>
      <c r="C10" s="124"/>
      <c r="D10" s="124"/>
      <c r="E10" s="124"/>
      <c r="F10" s="124"/>
      <c r="G10" s="125"/>
      <c r="H10" s="125"/>
    </row>
    <row r="11" spans="2:6" ht="12.75">
      <c r="B11" s="6"/>
      <c r="C11" s="6"/>
      <c r="D11" s="6"/>
      <c r="E11" s="6"/>
      <c r="F11" s="6"/>
    </row>
    <row r="12" spans="1:6" ht="12.75">
      <c r="A12" t="s">
        <v>158</v>
      </c>
      <c r="D12" s="2">
        <f>F24</f>
        <v>1800</v>
      </c>
      <c r="E12" s="6"/>
      <c r="F12" s="6"/>
    </row>
    <row r="13" spans="1:4" ht="12.75">
      <c r="A13" t="s">
        <v>159</v>
      </c>
      <c r="D13" s="7" t="s">
        <v>3</v>
      </c>
    </row>
    <row r="14" ht="12.75">
      <c r="C14" s="7"/>
    </row>
    <row r="15" ht="12.75">
      <c r="A15" t="s">
        <v>160</v>
      </c>
    </row>
    <row r="16" spans="1:6" ht="12.75">
      <c r="A16" s="8" t="s">
        <v>4</v>
      </c>
      <c r="B16" s="9" t="s">
        <v>5</v>
      </c>
      <c r="C16" s="10" t="s">
        <v>30</v>
      </c>
      <c r="D16" s="11" t="s">
        <v>161</v>
      </c>
      <c r="E16" s="23" t="s">
        <v>31</v>
      </c>
      <c r="F16" s="23" t="s">
        <v>9</v>
      </c>
    </row>
    <row r="17" spans="1:6" ht="12.75">
      <c r="A17" s="12" t="s">
        <v>10</v>
      </c>
      <c r="B17" s="13" t="s">
        <v>11</v>
      </c>
      <c r="C17" s="14" t="s">
        <v>162</v>
      </c>
      <c r="D17" s="15" t="s">
        <v>163</v>
      </c>
      <c r="E17" s="24" t="s">
        <v>164</v>
      </c>
      <c r="F17" s="24" t="s">
        <v>15</v>
      </c>
    </row>
    <row r="18" spans="1:6" ht="12.75">
      <c r="A18" s="12"/>
      <c r="B18" s="13"/>
      <c r="C18" s="14" t="s">
        <v>165</v>
      </c>
      <c r="D18" s="13" t="s">
        <v>166</v>
      </c>
      <c r="E18" s="24"/>
      <c r="F18" s="24"/>
    </row>
    <row r="19" spans="1:6" ht="12.75">
      <c r="A19" s="12"/>
      <c r="B19" s="13"/>
      <c r="C19" s="14" t="s">
        <v>167</v>
      </c>
      <c r="D19" s="13"/>
      <c r="E19" s="24"/>
      <c r="F19" s="24"/>
    </row>
    <row r="20" spans="1:6" ht="12.75">
      <c r="A20" s="12"/>
      <c r="B20" s="13"/>
      <c r="C20" s="14" t="s">
        <v>168</v>
      </c>
      <c r="D20" s="13" t="s">
        <v>15</v>
      </c>
      <c r="E20" s="24"/>
      <c r="F20" s="24"/>
    </row>
    <row r="21" spans="1:6" ht="12.75">
      <c r="A21" s="12"/>
      <c r="B21" s="13"/>
      <c r="C21" s="14" t="s">
        <v>169</v>
      </c>
      <c r="D21" s="13"/>
      <c r="E21" s="24"/>
      <c r="F21" s="24"/>
    </row>
    <row r="22" spans="1:6" ht="12.75">
      <c r="A22" s="18">
        <v>1</v>
      </c>
      <c r="B22" s="19">
        <v>2</v>
      </c>
      <c r="C22" s="18">
        <v>3</v>
      </c>
      <c r="D22" s="19">
        <v>4</v>
      </c>
      <c r="E22" s="18">
        <v>5</v>
      </c>
      <c r="F22" s="18">
        <v>6</v>
      </c>
    </row>
    <row r="23" spans="1:6" ht="25.5">
      <c r="A23" s="18">
        <v>1</v>
      </c>
      <c r="B23" s="123" t="s">
        <v>170</v>
      </c>
      <c r="C23" s="20">
        <v>3</v>
      </c>
      <c r="D23" s="21">
        <v>50</v>
      </c>
      <c r="E23" s="20">
        <v>12</v>
      </c>
      <c r="F23" s="20">
        <f>C23*D23*E23</f>
        <v>1800</v>
      </c>
    </row>
    <row r="24" spans="1:6" ht="12.75">
      <c r="A24" s="18">
        <v>2</v>
      </c>
      <c r="B24" s="19" t="s">
        <v>22</v>
      </c>
      <c r="C24" s="18" t="s">
        <v>32</v>
      </c>
      <c r="D24" s="18" t="s">
        <v>32</v>
      </c>
      <c r="E24" s="19" t="s">
        <v>32</v>
      </c>
      <c r="F24" s="20">
        <f>SUM(F23:F23)</f>
        <v>1800</v>
      </c>
    </row>
    <row r="27" ht="12.75">
      <c r="B27" t="s">
        <v>24</v>
      </c>
    </row>
    <row r="28" spans="2:6" ht="12.75">
      <c r="B28" t="s">
        <v>96</v>
      </c>
      <c r="F28" t="s">
        <v>1</v>
      </c>
    </row>
    <row r="29" spans="3:7" ht="12.75">
      <c r="C29" s="3" t="s">
        <v>101</v>
      </c>
      <c r="D29" s="3"/>
      <c r="E29" s="3"/>
      <c r="F29" s="3"/>
      <c r="G29" s="3"/>
    </row>
    <row r="31" ht="12.75">
      <c r="E31" t="s">
        <v>25</v>
      </c>
    </row>
    <row r="33" ht="12.75">
      <c r="B33" t="s">
        <v>26</v>
      </c>
    </row>
    <row r="34" spans="2:6" ht="12.75">
      <c r="B34" t="s">
        <v>27</v>
      </c>
      <c r="F34" t="s">
        <v>53</v>
      </c>
    </row>
    <row r="35" spans="3:7" ht="12.75">
      <c r="C35" s="3" t="s">
        <v>101</v>
      </c>
      <c r="D35" s="3"/>
      <c r="E35" s="3"/>
      <c r="F35" s="3"/>
      <c r="G35" s="3"/>
    </row>
    <row r="37" ht="12.75">
      <c r="B37" t="s">
        <v>118</v>
      </c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Ольга Кропина</cp:lastModifiedBy>
  <cp:lastPrinted>2019-02-11T11:43:44Z</cp:lastPrinted>
  <dcterms:created xsi:type="dcterms:W3CDTF">2004-12-16T05:16:27Z</dcterms:created>
  <dcterms:modified xsi:type="dcterms:W3CDTF">2019-02-11T11:43:47Z</dcterms:modified>
  <cp:category/>
  <cp:version/>
  <cp:contentType/>
  <cp:contentStatus/>
</cp:coreProperties>
</file>